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comments/comment1.xml" ContentType="application/vnd.openxmlformats-officedocument.spreadsheetml.comments+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elf-assessment" sheetId="2" state="visible" r:id="rId2"/>
    <sheet xmlns:r="http://schemas.openxmlformats.org/officeDocument/2006/relationships" name="Inventory" sheetId="3" state="visible" r:id="rId3"/>
    <sheet xmlns:r="http://schemas.openxmlformats.org/officeDocument/2006/relationships" name="Intake and tiering" sheetId="4" state="visible" r:id="rId4"/>
    <sheet xmlns:r="http://schemas.openxmlformats.org/officeDocument/2006/relationships" name="Explore entry" sheetId="5" state="visible" r:id="rId5"/>
    <sheet xmlns:r="http://schemas.openxmlformats.org/officeDocument/2006/relationships" name="Threshold sheet" sheetId="6" state="visible" r:id="rId6"/>
    <sheet xmlns:r="http://schemas.openxmlformats.org/officeDocument/2006/relationships" name="Five-test scorecard" sheetId="7" state="visible" r:id="rId7"/>
    <sheet xmlns:r="http://schemas.openxmlformats.org/officeDocument/2006/relationships" name="Value leakage" sheetId="8" state="visible" r:id="rId8"/>
    <sheet xmlns:r="http://schemas.openxmlformats.org/officeDocument/2006/relationships" name="Monthly cost report" sheetId="9" state="visible" r:id="rId9"/>
    <sheet xmlns:r="http://schemas.openxmlformats.org/officeDocument/2006/relationships" name="Leadership page" sheetId="10" state="visible" r:id="rId10"/>
    <sheet xmlns:r="http://schemas.openxmlformats.org/officeDocument/2006/relationships" name="Gate decision" sheetId="11" state="visible" r:id="rId11"/>
    <sheet xmlns:r="http://schemas.openxmlformats.org/officeDocument/2006/relationships" name="Red decision memo" sheetId="12" state="visible" r:id="rId12"/>
    <sheet xmlns:r="http://schemas.openxmlformats.org/officeDocument/2006/relationships" name="General tool value plan" sheetId="13" state="visible" r:id="rId13"/>
    <sheet xmlns:r="http://schemas.openxmlformats.org/officeDocument/2006/relationships" name="Vendor checklist" sheetId="14" state="visible" r:id="rId14"/>
    <sheet xmlns:r="http://schemas.openxmlformats.org/officeDocument/2006/relationships" name="90-day tracker" sheetId="15" state="visible" r:id="rId15"/>
    <sheet xmlns:r="http://schemas.openxmlformats.org/officeDocument/2006/relationships" name="Example threshold sheet" sheetId="16" state="visible" r:id="rId16"/>
    <sheet xmlns:r="http://schemas.openxmlformats.org/officeDocument/2006/relationships" name="Example Red memo" sheetId="17" state="visible" r:id="rId17"/>
    <sheet xmlns:r="http://schemas.openxmlformats.org/officeDocument/2006/relationships" name="Example value confirmation" sheetId="18" state="visible" r:id="rId18"/>
  </sheets>
  <definedNames/>
  <calcPr calcId="124519" fullCalcOnLoad="1"/>
</workbook>
</file>

<file path=xl/styles.xml><?xml version="1.0" encoding="utf-8"?>
<styleSheet xmlns="http://schemas.openxmlformats.org/spreadsheetml/2006/main">
  <numFmts count="3">
    <numFmt numFmtId="164" formatCode="$#,##0"/>
    <numFmt numFmtId="165" formatCode="$0.000"/>
    <numFmt numFmtId="166" formatCode="0.0"/>
  </numFmts>
  <fonts count="6">
    <font>
      <name val="Calibri"/>
      <family val="2"/>
      <color theme="1"/>
      <sz val="11"/>
      <scheme val="minor"/>
    </font>
    <font>
      <name val="Arial"/>
      <b val="1"/>
      <color rgb="000F1B33"/>
      <sz val="14"/>
    </font>
    <font>
      <name val="Arial"/>
      <i val="1"/>
      <color rgb="006A7383"/>
      <sz val="9"/>
    </font>
    <font>
      <name val="Arial"/>
      <b val="1"/>
      <color rgb="00FFFFFF"/>
      <sz val="10"/>
    </font>
    <font>
      <name val="Arial"/>
      <sz val="10"/>
    </font>
    <font>
      <name val="Arial"/>
      <b val="1"/>
      <sz val="10"/>
    </font>
  </fonts>
  <fills count="4">
    <fill>
      <patternFill/>
    </fill>
    <fill>
      <patternFill patternType="gray125"/>
    </fill>
    <fill>
      <patternFill patternType="solid">
        <fgColor rgb="000F1B33"/>
      </patternFill>
    </fill>
    <fill>
      <patternFill patternType="solid">
        <fgColor rgb="00FFF2CC"/>
      </patternFill>
    </fill>
  </fills>
  <borders count="2">
    <border>
      <left/>
      <right/>
      <top/>
      <bottom/>
      <diagonal/>
    </border>
    <border>
      <left style="thin">
        <color rgb="00CBCBCB"/>
      </left>
      <right style="thin">
        <color rgb="00CBCBCB"/>
      </right>
      <top style="thin">
        <color rgb="00CBCBCB"/>
      </top>
      <bottom style="thin">
        <color rgb="00CBCBCB"/>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164" fontId="4" fillId="3" borderId="1" applyAlignment="1" pivotButton="0" quotePrefix="0" xfId="0">
      <alignment vertical="top" wrapText="1"/>
    </xf>
    <xf numFmtId="0" fontId="2" fillId="0" borderId="1" applyAlignment="1" pivotButton="0" quotePrefix="0" xfId="0">
      <alignment vertical="top" wrapText="1"/>
    </xf>
    <xf numFmtId="164" fontId="4" fillId="0" borderId="1" applyAlignment="1" pivotButton="0" quotePrefix="0" xfId="0">
      <alignment vertical="top" wrapText="1"/>
    </xf>
    <xf numFmtId="9" fontId="4" fillId="0" borderId="1" applyAlignment="1" pivotButton="0" quotePrefix="0" xfId="0">
      <alignment vertical="top" wrapText="1"/>
    </xf>
    <xf numFmtId="3" fontId="4" fillId="3" borderId="1" applyAlignment="1" pivotButton="0" quotePrefix="0" xfId="0">
      <alignment vertical="top" wrapText="1"/>
    </xf>
    <xf numFmtId="165" fontId="4" fillId="0" borderId="1" applyAlignment="1" pivotButton="0" quotePrefix="0" xfId="0">
      <alignment vertical="top" wrapText="1"/>
    </xf>
    <xf numFmtId="0" fontId="5" fillId="0" borderId="1" applyAlignment="1" pivotButton="0" quotePrefix="0" xfId="0">
      <alignment vertical="top" wrapText="1"/>
    </xf>
    <xf numFmtId="166" fontId="4" fillId="3" borderId="1" applyAlignment="1" pivotButton="0" quotePrefix="0" xfId="0">
      <alignment vertical="top" wrapText="1"/>
    </xf>
    <xf numFmtId="166"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comments/comment1.xml><?xml version="1.0" encoding="utf-8"?>
<comments xmlns="http://schemas.openxmlformats.org/spreadsheetml/2006/main">
  <authors>
    <author>Template</author>
  </authors>
  <commentList>
    <comment ref="C18" authorId="0" shapeId="0">
      <text>
        <t>Illustrative price from the book. Use your contracted price.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B22"/>
  <sheetViews>
    <sheetView showGridLines="0" workbookViewId="0">
      <selection activeCell="A1" sqref="A1"/>
    </sheetView>
  </sheetViews>
  <sheetFormatPr baseColWidth="8" defaultRowHeight="15"/>
  <cols>
    <col width="28" customWidth="1" min="1" max="1"/>
    <col width="90" customWidth="1" min="2" max="2"/>
  </cols>
  <sheetData>
    <row r="1">
      <c r="A1" s="1" t="inlineStr">
        <is>
          <t>Fund, Fix or Stop: editable templates</t>
        </is>
      </c>
    </row>
    <row r="2">
      <c r="A2" s="2" t="inlineStr">
        <is>
          <t>Companion to the book. Copy and adapt these templates for use within your own organization.</t>
        </is>
      </c>
    </row>
    <row r="4" ht="30" customHeight="1">
      <c r="A4" s="3" t="inlineStr">
        <is>
          <t>Topic</t>
        </is>
      </c>
      <c r="B4" s="3" t="inlineStr">
        <is>
          <t>Notes</t>
        </is>
      </c>
    </row>
    <row r="5">
      <c r="A5" s="4" t="inlineStr">
        <is>
          <t>How to use</t>
        </is>
      </c>
      <c r="B5" s="4" t="inlineStr">
        <is>
          <t>Yellow cells are inputs. White cells with formulas calculate automatically. Each sheet has one example row from the book's fictional bank, Fytvio; replace it with your own data.</t>
        </is>
      </c>
    </row>
    <row r="6">
      <c r="A6" s="4" t="inlineStr">
        <is>
          <t>Status colors</t>
        </is>
      </c>
      <c r="B6" s="4" t="inlineStr">
        <is>
          <t>Status is always written as text (Green, Amber, Red) so that it survives printing and color-blind viewing.</t>
        </is>
      </c>
    </row>
    <row r="7">
      <c r="A7" s="4" t="inlineStr">
        <is>
          <t>Defaults</t>
        </is>
      </c>
      <c r="B7" s="4" t="inlineStr">
        <is>
          <t>Limits shown are the book's default starting points. Your signed threshold sheet sets the actual limits.</t>
        </is>
      </c>
    </row>
    <row r="8">
      <c r="A8" s="4" t="inlineStr">
        <is>
          <t>Self-assessment</t>
        </is>
      </c>
      <c r="B8" s="4" t="inlineStr">
        <is>
          <t>Chapter 1. Ten questions and a score.</t>
        </is>
      </c>
    </row>
    <row r="9">
      <c r="A9" s="4" t="inlineStr">
        <is>
          <t>Inventory</t>
        </is>
      </c>
      <c r="B9" s="4" t="inlineStr">
        <is>
          <t>Chapter 3. One row per use case: the twelve fields, the contract renewal date, and whether the investment is mandatory.</t>
        </is>
      </c>
    </row>
    <row r="10">
      <c r="A10" s="4" t="inlineStr">
        <is>
          <t>Explore entry</t>
        </is>
      </c>
      <c r="B10" s="4" t="inlineStr">
        <is>
          <t>Chapter 13. One-page scoring of new ideas; eligibility and ranking are calculated.</t>
        </is>
      </c>
    </row>
    <row r="11">
      <c r="A11" s="4" t="inlineStr">
        <is>
          <t>Intake and tiering</t>
        </is>
      </c>
      <c r="B11" s="4" t="inlineStr">
        <is>
          <t>Chapter 4. Six answers; the highest sets the tier.</t>
        </is>
      </c>
    </row>
    <row r="12">
      <c r="A12" s="4" t="inlineStr">
        <is>
          <t>Threshold sheet</t>
        </is>
      </c>
      <c r="B12" s="4" t="inlineStr">
        <is>
          <t>Chapter 11. Limits, readings, and status by rule, including the trend rule with a minimum decline.</t>
        </is>
      </c>
    </row>
    <row r="13">
      <c r="A13" s="4" t="inlineStr">
        <is>
          <t>Five-test scorecard</t>
        </is>
      </c>
      <c r="B13" s="4" t="inlineStr">
        <is>
          <t>Chapter 7. Overall status is the weakest test.</t>
        </is>
      </c>
    </row>
    <row r="14">
      <c r="A14" s="4" t="inlineStr">
        <is>
          <t>Value leakage</t>
        </is>
      </c>
      <c r="B14" s="4" t="inlineStr">
        <is>
          <t>Chapter 9. Business case, four leaks, measured and realized value.</t>
        </is>
      </c>
    </row>
    <row r="15">
      <c r="A15" s="4" t="inlineStr">
        <is>
          <t>Monthly cost report</t>
        </is>
      </c>
      <c r="B15" s="4" t="inlineStr">
        <is>
          <t>Chapter 10. Unit cost against plan with default Economics status.</t>
        </is>
      </c>
    </row>
    <row r="16">
      <c r="A16" s="4" t="inlineStr">
        <is>
          <t>Leadership page</t>
        </is>
      </c>
      <c r="B16" s="4" t="inlineStr">
        <is>
          <t>Chapter 14. Spend by status from a list of investments.</t>
        </is>
      </c>
    </row>
    <row r="17">
      <c r="A17" s="4" t="inlineStr">
        <is>
          <t>Gate decision</t>
        </is>
      </c>
      <c r="B17" s="4" t="inlineStr">
        <is>
          <t>Chapter 13. Record of a fund, fix once, or stop decision.</t>
        </is>
      </c>
    </row>
    <row r="18">
      <c r="A18" s="4" t="inlineStr">
        <is>
          <t>Red decision memo</t>
        </is>
      </c>
      <c r="B18" s="4" t="inlineStr">
        <is>
          <t>Chapter 14. The five sections of the memo.</t>
        </is>
      </c>
    </row>
    <row r="19">
      <c r="A19" s="4" t="inlineStr">
        <is>
          <t>General tool value plan</t>
        </is>
      </c>
      <c r="B19" s="4" t="inlineStr">
        <is>
          <t>Chapter 17. Role-based hypotheses and task-sampling results.</t>
        </is>
      </c>
    </row>
    <row r="20">
      <c r="A20" s="4" t="inlineStr">
        <is>
          <t>Vendor checklist</t>
        </is>
      </c>
      <c r="B20" s="4" t="inlineStr">
        <is>
          <t>Appendix D. Due-diligence questions, what each answer decides, and the vendor's answers.</t>
        </is>
      </c>
    </row>
    <row r="21">
      <c r="A21" s="4" t="inlineStr">
        <is>
          <t>90-day tracker</t>
        </is>
      </c>
      <c r="B21" s="4" t="inlineStr">
        <is>
          <t>Chapter 15. Activities, owners, and dates.</t>
        </is>
      </c>
    </row>
    <row r="22">
      <c r="A22" s="4" t="inlineStr">
        <is>
          <t>Example sheets</t>
        </is>
      </c>
      <c r="B22" s="4" t="inlineStr">
        <is>
          <t>Three completed records from Appendix A, filled in for Fytvio: a threshold sheet, a Red decision memo, and a value confirmation with live formulas. They show the level of detail that lets a record stand as evidence.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showGridLines="0" workbookViewId="0">
      <selection activeCell="A1" sqref="A1"/>
    </sheetView>
  </sheetViews>
  <sheetFormatPr baseColWidth="8" defaultRowHeight="15"/>
  <cols>
    <col width="5" customWidth="1" min="1" max="1"/>
    <col width="80" customWidth="1" min="2" max="2"/>
    <col width="40" customWidth="1" min="3" max="3"/>
  </cols>
  <sheetData>
    <row r="1">
      <c r="A1" s="1" t="inlineStr">
        <is>
          <t>AI portfolio self-assessment (Chapter 1)</t>
        </is>
      </c>
    </row>
    <row r="2">
      <c r="A2" s="2" t="inlineStr">
        <is>
          <t>Answer Yes only if you could show the evidence to an auditor this week. Partly counts as No.</t>
        </is>
      </c>
    </row>
    <row r="4" ht="30" customHeight="1">
      <c r="A4" s="3" t="inlineStr">
        <is>
          <t>#</t>
        </is>
      </c>
      <c r="B4" s="3" t="inlineStr">
        <is>
          <t>Question</t>
        </is>
      </c>
      <c r="C4" s="3" t="inlineStr">
        <is>
          <t>Yes / Partly / No</t>
        </is>
      </c>
    </row>
    <row r="5">
      <c r="A5" s="4" t="n">
        <v>1</v>
      </c>
      <c r="B5" s="4" t="inlineStr">
        <is>
          <t>Do you have one list of every AI system in use, including AI features in software you already own?</t>
        </is>
      </c>
      <c r="C5" s="5" t="inlineStr">
        <is>
          <t>Partly</t>
        </is>
      </c>
    </row>
    <row r="6">
      <c r="A6" s="4" t="n">
        <v>2</v>
      </c>
      <c r="B6" s="4" t="inlineStr">
        <is>
          <t>Does every AI investment have a named business owner who is accountable for its results?</t>
        </is>
      </c>
      <c r="C6" s="5" t="inlineStr">
        <is>
          <t>No</t>
        </is>
      </c>
    </row>
    <row r="7">
      <c r="A7" s="4" t="n">
        <v>3</v>
      </c>
      <c r="B7" s="4" t="inlineStr">
        <is>
          <t>Was a baseline measured before launch for your largest AI investments by spend?</t>
        </is>
      </c>
      <c r="C7" s="5" t="inlineStr">
        <is>
          <t>No</t>
        </is>
      </c>
    </row>
    <row r="8">
      <c r="A8" s="4" t="n">
        <v>4</v>
      </c>
      <c r="B8" s="4" t="inlineStr">
        <is>
          <t>Is adoption measured as the share of eligible work done with AI, instead of licenses assigned?</t>
        </is>
      </c>
      <c r="C8" s="5" t="inlineStr">
        <is>
          <t>No</t>
        </is>
      </c>
    </row>
    <row r="9">
      <c r="A9" s="4" t="n">
        <v>5</v>
      </c>
      <c r="B9" s="4" t="inlineStr">
        <is>
          <t>Is quality measured on live use, at least monthly, by people who did not build the system?</t>
        </is>
      </c>
      <c r="C9" s="5" t="inlineStr">
        <is>
          <t>No</t>
        </is>
      </c>
    </row>
    <row r="10">
      <c r="A10" s="4" t="n">
        <v>6</v>
      </c>
      <c r="B10" s="4" t="inlineStr">
        <is>
          <t>Are serious errors counted separately, so a good average cannot hide them?</t>
        </is>
      </c>
      <c r="C10" s="5" t="inlineStr">
        <is>
          <t>No</t>
        </is>
      </c>
    </row>
    <row r="11">
      <c r="A11" s="4" t="n">
        <v>7</v>
      </c>
      <c r="B11" s="4" t="inlineStr">
        <is>
          <t>Is cost tracked per transaction for each investment, as well as in total?</t>
        </is>
      </c>
      <c r="C11" s="5" t="inlineStr">
        <is>
          <t>No</t>
        </is>
      </c>
    </row>
    <row r="12">
      <c r="A12" s="4" t="n">
        <v>8</v>
      </c>
      <c r="B12" s="4" t="inlineStr">
        <is>
          <t>Were Green, Amber, and Red limits agreed and signed before each investment went live?</t>
        </is>
      </c>
      <c r="C12" s="5" t="inlineStr">
        <is>
          <t>No</t>
        </is>
      </c>
    </row>
    <row r="13">
      <c r="A13" s="4" t="n">
        <v>9</v>
      </c>
      <c r="B13" s="4" t="inlineStr">
        <is>
          <t>Is status confirmed by someone other than the team that runs the investment?</t>
        </is>
      </c>
      <c r="C13" s="5" t="inlineStr">
        <is>
          <t>No</t>
        </is>
      </c>
    </row>
    <row r="14">
      <c r="A14" s="4" t="n">
        <v>10</v>
      </c>
      <c r="B14" s="4" t="inlineStr">
        <is>
          <t>Is value reported to leadership as realized only after Finance has confirmed it?</t>
        </is>
      </c>
      <c r="C14" s="5" t="inlineStr">
        <is>
          <t>Yes</t>
        </is>
      </c>
    </row>
    <row r="16">
      <c r="B16" s="4" t="inlineStr">
        <is>
          <t>Yes answers</t>
        </is>
      </c>
      <c r="C16" s="4">
        <f>COUNTIF(C5:C14,"Yes")</f>
        <v/>
      </c>
    </row>
    <row r="17">
      <c r="B17" s="4" t="inlineStr">
        <is>
          <t>Reading</t>
        </is>
      </c>
      <c r="C17" s="4">
        <f>IF(C16&gt;=8,"Foundations in place",IF(C16&gt;=4,"Partly visible: start with No answers","Start with the inventory and the 90-day plan"))</f>
        <v/>
      </c>
    </row>
  </sheetData>
  <dataValidations count="1">
    <dataValidation sqref="C5:C14" showDropDown="0" showInputMessage="0" showErrorMessage="0" allowBlank="1" type="list">
      <formula1>"Yes,Partly,No"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3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32" customWidth="1" min="2" max="2"/>
    <col width="24" customWidth="1" min="3" max="3"/>
    <col width="26" customWidth="1" min="4" max="4"/>
    <col width="22" customWidth="1" min="5" max="5"/>
    <col width="16" customWidth="1" min="6" max="6"/>
    <col width="10" customWidth="1" min="7" max="7"/>
    <col width="30" customWidth="1" min="8" max="8"/>
    <col width="22" customWidth="1" min="9" max="9"/>
    <col width="14" customWidth="1" min="10" max="10"/>
    <col width="22" customWidth="1" min="11" max="11"/>
    <col width="22" customWidth="1" min="12" max="12"/>
    <col width="16" customWidth="1" min="13" max="13"/>
    <col width="24" customWidth="1" min="14" max="14"/>
    <col width="24" customWidth="1" min="15" max="15"/>
  </cols>
  <sheetData>
    <row r="1">
      <c r="A1" s="1" t="inlineStr">
        <is>
          <t>AI inventory (Chapter 3)</t>
        </is>
      </c>
    </row>
    <row r="2">
      <c r="A2" s="2" t="inlineStr">
        <is>
          <t>One row per use case. Low tier needs fields 1-7, 9, and 12.</t>
        </is>
      </c>
    </row>
    <row r="4" ht="30" customHeight="1">
      <c r="A4" s="3" t="inlineStr">
        <is>
          <t>Inventory no.</t>
        </is>
      </c>
      <c r="B4" s="3" t="inlineStr">
        <is>
          <t>1 Use case and purpose</t>
        </is>
      </c>
      <c r="C4" s="3" t="inlineStr">
        <is>
          <t>2 Business and technical owner</t>
        </is>
      </c>
      <c r="D4" s="3" t="inlineStr">
        <is>
          <t>3 Model, vendor, version</t>
        </is>
      </c>
      <c r="E4" s="3" t="inlineStr">
        <is>
          <t>4 Hosting channel</t>
        </is>
      </c>
      <c r="F4" s="3" t="inlineStr">
        <is>
          <t>5 Data classification</t>
        </is>
      </c>
      <c r="G4" s="3" t="inlineStr">
        <is>
          <t>6 Risk tier</t>
        </is>
      </c>
      <c r="H4" s="3" t="inlineStr">
        <is>
          <t>7 Approval date and conditions</t>
        </is>
      </c>
      <c r="I4" s="3" t="inlineStr">
        <is>
          <t>8 Threshold sheet link</t>
        </is>
      </c>
      <c r="J4" s="3" t="inlineStr">
        <is>
          <t>9 Monthly cost ($)</t>
        </is>
      </c>
      <c r="K4" s="3" t="inlineStr">
        <is>
          <t>10 Users and volume</t>
        </is>
      </c>
      <c r="L4" s="3" t="inlineStr">
        <is>
          <t>11 Value baseline and target</t>
        </is>
      </c>
      <c r="M4" s="3" t="inlineStr">
        <is>
          <t>12 Next review</t>
        </is>
      </c>
      <c r="N4" s="3" t="inlineStr">
        <is>
          <t>9 Contract renewal and notice date</t>
        </is>
      </c>
      <c r="O4" s="3" t="inlineStr">
        <is>
          <t>Mandatory? Requirement it meets</t>
        </is>
      </c>
    </row>
    <row r="5">
      <c r="A5" s="5" t="inlineStr">
        <is>
          <t>FYT-014</t>
        </is>
      </c>
      <c r="B5" s="5" t="inlineStr">
        <is>
          <t>Answers customer questions on fees, payments, and card disputes</t>
        </is>
      </c>
      <c r="C5" s="5" t="inlineStr">
        <is>
          <t>Head of customer services / customer platforms engineering lead</t>
        </is>
      </c>
      <c r="D5" s="5" t="inlineStr">
        <is>
          <t>Mid-size hosted model, version pinned, vendor under a data processing agreement</t>
        </is>
      </c>
      <c r="E5" s="5" t="inlineStr">
        <is>
          <t>AI gateway; vendor cloud, US region</t>
        </is>
      </c>
      <c r="F5" s="5" t="inlineStr">
        <is>
          <t>Confidential customer financial data</t>
        </is>
      </c>
      <c r="G5" s="5" t="inlineStr">
        <is>
          <t>High</t>
        </is>
      </c>
      <c r="H5" s="5" t="inlineStr">
        <is>
          <t>Approved with conditions: AI disclosure to customers; kill switch; 150 sampled monthly</t>
        </is>
      </c>
      <c r="I5" s="5" t="inlineStr">
        <is>
          <t>Threshold sheet v2</t>
        </is>
      </c>
      <c r="J5" s="6" t="n">
        <v>27000</v>
      </c>
      <c r="K5" s="5" t="inlineStr">
        <is>
          <t>420 agents plus customer chat; about 150,000 conversations a month</t>
        </is>
      </c>
      <c r="L5" s="5" t="inlineStr">
        <is>
          <t>Baseline: 6 min 20 s handle time; target: 60-second reduction</t>
        </is>
      </c>
      <c r="M5" s="5" t="inlineStr">
        <is>
          <t>Quarterly</t>
        </is>
      </c>
      <c r="N5" s="5" t="inlineStr">
        <is>
          <t>Vendor contract renews each January; 90 days' notice</t>
        </is>
      </c>
      <c r="O5" s="5" t="inlineStr">
        <is>
          <t>No</t>
        </is>
      </c>
    </row>
    <row r="6">
      <c r="A6" s="5" t="n"/>
      <c r="B6" s="5" t="n"/>
      <c r="C6" s="5" t="n"/>
      <c r="D6" s="5" t="n"/>
      <c r="E6" s="5" t="n"/>
      <c r="F6" s="5" t="n"/>
      <c r="G6" s="5" t="n"/>
      <c r="H6" s="5" t="n"/>
      <c r="I6" s="5" t="n"/>
      <c r="J6" s="6" t="n"/>
      <c r="K6" s="5" t="n"/>
      <c r="L6" s="5" t="n"/>
      <c r="M6" s="5" t="n"/>
      <c r="N6" s="5" t="n"/>
      <c r="O6" s="5" t="n"/>
    </row>
    <row r="7">
      <c r="A7" s="5" t="n"/>
      <c r="B7" s="5" t="n"/>
      <c r="C7" s="5" t="n"/>
      <c r="D7" s="5" t="n"/>
      <c r="E7" s="5" t="n"/>
      <c r="F7" s="5" t="n"/>
      <c r="G7" s="5" t="n"/>
      <c r="H7" s="5" t="n"/>
      <c r="I7" s="5" t="n"/>
      <c r="J7" s="6" t="n"/>
      <c r="K7" s="5" t="n"/>
      <c r="L7" s="5" t="n"/>
      <c r="M7" s="5" t="n"/>
      <c r="N7" s="5" t="n"/>
      <c r="O7" s="5" t="n"/>
    </row>
    <row r="8">
      <c r="A8" s="5" t="n"/>
      <c r="B8" s="5" t="n"/>
      <c r="C8" s="5" t="n"/>
      <c r="D8" s="5" t="n"/>
      <c r="E8" s="5" t="n"/>
      <c r="F8" s="5" t="n"/>
      <c r="G8" s="5" t="n"/>
      <c r="H8" s="5" t="n"/>
      <c r="I8" s="5" t="n"/>
      <c r="J8" s="6" t="n"/>
      <c r="K8" s="5" t="n"/>
      <c r="L8" s="5" t="n"/>
      <c r="M8" s="5" t="n"/>
      <c r="N8" s="5" t="n"/>
      <c r="O8" s="5" t="n"/>
    </row>
    <row r="9">
      <c r="A9" s="5" t="n"/>
      <c r="B9" s="5" t="n"/>
      <c r="C9" s="5" t="n"/>
      <c r="D9" s="5" t="n"/>
      <c r="E9" s="5" t="n"/>
      <c r="F9" s="5" t="n"/>
      <c r="G9" s="5" t="n"/>
      <c r="H9" s="5" t="n"/>
      <c r="I9" s="5" t="n"/>
      <c r="J9" s="6" t="n"/>
      <c r="K9" s="5" t="n"/>
      <c r="L9" s="5" t="n"/>
      <c r="M9" s="5" t="n"/>
      <c r="N9" s="5" t="n"/>
      <c r="O9" s="5" t="n"/>
    </row>
    <row r="10">
      <c r="A10" s="5" t="n"/>
      <c r="B10" s="5" t="n"/>
      <c r="C10" s="5" t="n"/>
      <c r="D10" s="5" t="n"/>
      <c r="E10" s="5" t="n"/>
      <c r="F10" s="5" t="n"/>
      <c r="G10" s="5" t="n"/>
      <c r="H10" s="5" t="n"/>
      <c r="I10" s="5" t="n"/>
      <c r="J10" s="6" t="n"/>
      <c r="K10" s="5" t="n"/>
      <c r="L10" s="5" t="n"/>
      <c r="M10" s="5" t="n"/>
      <c r="N10" s="5" t="n"/>
      <c r="O10" s="5" t="n"/>
    </row>
    <row r="11">
      <c r="A11" s="5" t="n"/>
      <c r="B11" s="5" t="n"/>
      <c r="C11" s="5" t="n"/>
      <c r="D11" s="5" t="n"/>
      <c r="E11" s="5" t="n"/>
      <c r="F11" s="5" t="n"/>
      <c r="G11" s="5" t="n"/>
      <c r="H11" s="5" t="n"/>
      <c r="I11" s="5" t="n"/>
      <c r="J11" s="6" t="n"/>
      <c r="K11" s="5" t="n"/>
      <c r="L11" s="5" t="n"/>
      <c r="M11" s="5" t="n"/>
      <c r="N11" s="5" t="n"/>
      <c r="O11" s="5" t="n"/>
    </row>
    <row r="12">
      <c r="A12" s="5" t="n"/>
      <c r="B12" s="5" t="n"/>
      <c r="C12" s="5" t="n"/>
      <c r="D12" s="5" t="n"/>
      <c r="E12" s="5" t="n"/>
      <c r="F12" s="5" t="n"/>
      <c r="G12" s="5" t="n"/>
      <c r="H12" s="5" t="n"/>
      <c r="I12" s="5" t="n"/>
      <c r="J12" s="6" t="n"/>
      <c r="K12" s="5" t="n"/>
      <c r="L12" s="5" t="n"/>
      <c r="M12" s="5" t="n"/>
      <c r="N12" s="5" t="n"/>
      <c r="O12" s="5" t="n"/>
    </row>
    <row r="13">
      <c r="A13" s="5" t="n"/>
      <c r="B13" s="5" t="n"/>
      <c r="C13" s="5" t="n"/>
      <c r="D13" s="5" t="n"/>
      <c r="E13" s="5" t="n"/>
      <c r="F13" s="5" t="n"/>
      <c r="G13" s="5" t="n"/>
      <c r="H13" s="5" t="n"/>
      <c r="I13" s="5" t="n"/>
      <c r="J13" s="6" t="n"/>
      <c r="K13" s="5" t="n"/>
      <c r="L13" s="5" t="n"/>
      <c r="M13" s="5" t="n"/>
      <c r="N13" s="5" t="n"/>
      <c r="O13" s="5" t="n"/>
    </row>
    <row r="14">
      <c r="A14" s="5" t="n"/>
      <c r="B14" s="5" t="n"/>
      <c r="C14" s="5" t="n"/>
      <c r="D14" s="5" t="n"/>
      <c r="E14" s="5" t="n"/>
      <c r="F14" s="5" t="n"/>
      <c r="G14" s="5" t="n"/>
      <c r="H14" s="5" t="n"/>
      <c r="I14" s="5" t="n"/>
      <c r="J14" s="6" t="n"/>
      <c r="K14" s="5" t="n"/>
      <c r="L14" s="5" t="n"/>
      <c r="M14" s="5" t="n"/>
      <c r="N14" s="5" t="n"/>
      <c r="O14" s="5" t="n"/>
    </row>
    <row r="15">
      <c r="A15" s="5" t="n"/>
      <c r="B15" s="5" t="n"/>
      <c r="C15" s="5" t="n"/>
      <c r="D15" s="5" t="n"/>
      <c r="E15" s="5" t="n"/>
      <c r="F15" s="5" t="n"/>
      <c r="G15" s="5" t="n"/>
      <c r="H15" s="5" t="n"/>
      <c r="I15" s="5" t="n"/>
      <c r="J15" s="6" t="n"/>
      <c r="K15" s="5" t="n"/>
      <c r="L15" s="5" t="n"/>
      <c r="M15" s="5" t="n"/>
      <c r="N15" s="5" t="n"/>
      <c r="O15" s="5" t="n"/>
    </row>
    <row r="16">
      <c r="A16" s="5" t="n"/>
      <c r="B16" s="5" t="n"/>
      <c r="C16" s="5" t="n"/>
      <c r="D16" s="5" t="n"/>
      <c r="E16" s="5" t="n"/>
      <c r="F16" s="5" t="n"/>
      <c r="G16" s="5" t="n"/>
      <c r="H16" s="5" t="n"/>
      <c r="I16" s="5" t="n"/>
      <c r="J16" s="6" t="n"/>
      <c r="K16" s="5" t="n"/>
      <c r="L16" s="5" t="n"/>
      <c r="M16" s="5" t="n"/>
      <c r="N16" s="5" t="n"/>
      <c r="O16" s="5" t="n"/>
    </row>
    <row r="17">
      <c r="A17" s="5" t="n"/>
      <c r="B17" s="5" t="n"/>
      <c r="C17" s="5" t="n"/>
      <c r="D17" s="5" t="n"/>
      <c r="E17" s="5" t="n"/>
      <c r="F17" s="5" t="n"/>
      <c r="G17" s="5" t="n"/>
      <c r="H17" s="5" t="n"/>
      <c r="I17" s="5" t="n"/>
      <c r="J17" s="6" t="n"/>
      <c r="K17" s="5" t="n"/>
      <c r="L17" s="5" t="n"/>
      <c r="M17" s="5" t="n"/>
      <c r="N17" s="5" t="n"/>
      <c r="O17" s="5" t="n"/>
    </row>
    <row r="18">
      <c r="A18" s="5" t="n"/>
      <c r="B18" s="5" t="n"/>
      <c r="C18" s="5" t="n"/>
      <c r="D18" s="5" t="n"/>
      <c r="E18" s="5" t="n"/>
      <c r="F18" s="5" t="n"/>
      <c r="G18" s="5" t="n"/>
      <c r="H18" s="5" t="n"/>
      <c r="I18" s="5" t="n"/>
      <c r="J18" s="6" t="n"/>
      <c r="K18" s="5" t="n"/>
      <c r="L18" s="5" t="n"/>
      <c r="M18" s="5" t="n"/>
      <c r="N18" s="5" t="n"/>
      <c r="O18" s="5" t="n"/>
    </row>
    <row r="19">
      <c r="A19" s="5" t="n"/>
      <c r="B19" s="5" t="n"/>
      <c r="C19" s="5" t="n"/>
      <c r="D19" s="5" t="n"/>
      <c r="E19" s="5" t="n"/>
      <c r="F19" s="5" t="n"/>
      <c r="G19" s="5" t="n"/>
      <c r="H19" s="5" t="n"/>
      <c r="I19" s="5" t="n"/>
      <c r="J19" s="6" t="n"/>
      <c r="K19" s="5" t="n"/>
      <c r="L19" s="5" t="n"/>
      <c r="M19" s="5" t="n"/>
      <c r="N19" s="5" t="n"/>
      <c r="O19" s="5" t="n"/>
    </row>
    <row r="20">
      <c r="A20" s="5" t="n"/>
      <c r="B20" s="5" t="n"/>
      <c r="C20" s="5" t="n"/>
      <c r="D20" s="5" t="n"/>
      <c r="E20" s="5" t="n"/>
      <c r="F20" s="5" t="n"/>
      <c r="G20" s="5" t="n"/>
      <c r="H20" s="5" t="n"/>
      <c r="I20" s="5" t="n"/>
      <c r="J20" s="6" t="n"/>
      <c r="K20" s="5" t="n"/>
      <c r="L20" s="5" t="n"/>
      <c r="M20" s="5" t="n"/>
      <c r="N20" s="5" t="n"/>
      <c r="O20" s="5" t="n"/>
    </row>
    <row r="21">
      <c r="A21" s="5" t="n"/>
      <c r="B21" s="5" t="n"/>
      <c r="C21" s="5" t="n"/>
      <c r="D21" s="5" t="n"/>
      <c r="E21" s="5" t="n"/>
      <c r="F21" s="5" t="n"/>
      <c r="G21" s="5" t="n"/>
      <c r="H21" s="5" t="n"/>
      <c r="I21" s="5" t="n"/>
      <c r="J21" s="6" t="n"/>
      <c r="K21" s="5" t="n"/>
      <c r="L21" s="5" t="n"/>
      <c r="M21" s="5" t="n"/>
      <c r="N21" s="5" t="n"/>
      <c r="O21" s="5" t="n"/>
    </row>
    <row r="22">
      <c r="A22" s="5" t="n"/>
      <c r="B22" s="5" t="n"/>
      <c r="C22" s="5" t="n"/>
      <c r="D22" s="5" t="n"/>
      <c r="E22" s="5" t="n"/>
      <c r="F22" s="5" t="n"/>
      <c r="G22" s="5" t="n"/>
      <c r="H22" s="5" t="n"/>
      <c r="I22" s="5" t="n"/>
      <c r="J22" s="6" t="n"/>
      <c r="K22" s="5" t="n"/>
      <c r="L22" s="5" t="n"/>
      <c r="M22" s="5" t="n"/>
      <c r="N22" s="5" t="n"/>
      <c r="O22" s="5" t="n"/>
    </row>
    <row r="23">
      <c r="A23" s="5" t="n"/>
      <c r="B23" s="5" t="n"/>
      <c r="C23" s="5" t="n"/>
      <c r="D23" s="5" t="n"/>
      <c r="E23" s="5" t="n"/>
      <c r="F23" s="5" t="n"/>
      <c r="G23" s="5" t="n"/>
      <c r="H23" s="5" t="n"/>
      <c r="I23" s="5" t="n"/>
      <c r="J23" s="6" t="n"/>
      <c r="K23" s="5" t="n"/>
      <c r="L23" s="5" t="n"/>
      <c r="M23" s="5" t="n"/>
      <c r="N23" s="5" t="n"/>
      <c r="O23" s="5" t="n"/>
    </row>
    <row r="24">
      <c r="A24" s="5" t="n"/>
      <c r="B24" s="5" t="n"/>
      <c r="C24" s="5" t="n"/>
      <c r="D24" s="5" t="n"/>
      <c r="E24" s="5" t="n"/>
      <c r="F24" s="5" t="n"/>
      <c r="G24" s="5" t="n"/>
      <c r="H24" s="5" t="n"/>
      <c r="I24" s="5" t="n"/>
      <c r="J24" s="6" t="n"/>
      <c r="K24" s="5" t="n"/>
      <c r="L24" s="5" t="n"/>
      <c r="M24" s="5" t="n"/>
      <c r="N24" s="5" t="n"/>
      <c r="O24" s="5" t="n"/>
    </row>
    <row r="25">
      <c r="A25" s="5" t="n"/>
      <c r="B25" s="5" t="n"/>
      <c r="C25" s="5" t="n"/>
      <c r="D25" s="5" t="n"/>
      <c r="E25" s="5" t="n"/>
      <c r="F25" s="5" t="n"/>
      <c r="G25" s="5" t="n"/>
      <c r="H25" s="5" t="n"/>
      <c r="I25" s="5" t="n"/>
      <c r="J25" s="6" t="n"/>
      <c r="K25" s="5" t="n"/>
      <c r="L25" s="5" t="n"/>
      <c r="M25" s="5" t="n"/>
      <c r="N25" s="5" t="n"/>
      <c r="O25" s="5" t="n"/>
    </row>
    <row r="26">
      <c r="A26" s="5" t="n"/>
      <c r="B26" s="5" t="n"/>
      <c r="C26" s="5" t="n"/>
      <c r="D26" s="5" t="n"/>
      <c r="E26" s="5" t="n"/>
      <c r="F26" s="5" t="n"/>
      <c r="G26" s="5" t="n"/>
      <c r="H26" s="5" t="n"/>
      <c r="I26" s="5" t="n"/>
      <c r="J26" s="6" t="n"/>
      <c r="K26" s="5" t="n"/>
      <c r="L26" s="5" t="n"/>
      <c r="M26" s="5" t="n"/>
      <c r="N26" s="5" t="n"/>
      <c r="O26" s="5" t="n"/>
    </row>
    <row r="27">
      <c r="A27" s="5" t="n"/>
      <c r="B27" s="5" t="n"/>
      <c r="C27" s="5" t="n"/>
      <c r="D27" s="5" t="n"/>
      <c r="E27" s="5" t="n"/>
      <c r="F27" s="5" t="n"/>
      <c r="G27" s="5" t="n"/>
      <c r="H27" s="5" t="n"/>
      <c r="I27" s="5" t="n"/>
      <c r="J27" s="6" t="n"/>
      <c r="K27" s="5" t="n"/>
      <c r="L27" s="5" t="n"/>
      <c r="M27" s="5" t="n"/>
      <c r="N27" s="5" t="n"/>
      <c r="O27" s="5" t="n"/>
    </row>
    <row r="28">
      <c r="A28" s="5" t="n"/>
      <c r="B28" s="5" t="n"/>
      <c r="C28" s="5" t="n"/>
      <c r="D28" s="5" t="n"/>
      <c r="E28" s="5" t="n"/>
      <c r="F28" s="5" t="n"/>
      <c r="G28" s="5" t="n"/>
      <c r="H28" s="5" t="n"/>
      <c r="I28" s="5" t="n"/>
      <c r="J28" s="6" t="n"/>
      <c r="K28" s="5" t="n"/>
      <c r="L28" s="5" t="n"/>
      <c r="M28" s="5" t="n"/>
      <c r="N28" s="5" t="n"/>
      <c r="O28" s="5" t="n"/>
    </row>
    <row r="29">
      <c r="A29" s="5" t="n"/>
      <c r="B29" s="5" t="n"/>
      <c r="C29" s="5" t="n"/>
      <c r="D29" s="5" t="n"/>
      <c r="E29" s="5" t="n"/>
      <c r="F29" s="5" t="n"/>
      <c r="G29" s="5" t="n"/>
      <c r="H29" s="5" t="n"/>
      <c r="I29" s="5" t="n"/>
      <c r="J29" s="6" t="n"/>
      <c r="K29" s="5" t="n"/>
      <c r="L29" s="5" t="n"/>
      <c r="M29" s="5" t="n"/>
      <c r="N29" s="5" t="n"/>
      <c r="O29" s="5" t="n"/>
    </row>
    <row r="30">
      <c r="A30" s="5" t="n"/>
      <c r="B30" s="5" t="n"/>
      <c r="C30" s="5" t="n"/>
      <c r="D30" s="5" t="n"/>
      <c r="E30" s="5" t="n"/>
      <c r="F30" s="5" t="n"/>
      <c r="G30" s="5" t="n"/>
      <c r="H30" s="5" t="n"/>
      <c r="I30" s="5" t="n"/>
      <c r="J30" s="6" t="n"/>
      <c r="K30" s="5" t="n"/>
      <c r="L30" s="5" t="n"/>
      <c r="M30" s="5" t="n"/>
      <c r="N30" s="5" t="n"/>
      <c r="O30" s="5" t="n"/>
    </row>
  </sheetData>
  <dataValidations count="1">
    <dataValidation sqref="G5:G30" showDropDown="0" showInputMessage="0" showErrorMessage="0" allowBlank="1" type="list">
      <formula1>"Low,Medium,High"</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4"/>
  <sheetViews>
    <sheetView showGridLines="0" workbookViewId="0">
      <selection activeCell="A1" sqref="A1"/>
    </sheetView>
  </sheetViews>
  <sheetFormatPr baseColWidth="8" defaultRowHeight="15"/>
  <cols>
    <col width="34" customWidth="1" min="1" max="1"/>
    <col width="26" customWidth="1" min="2" max="2"/>
    <col width="26" customWidth="1" min="3" max="3"/>
    <col width="30" customWidth="1" min="4" max="4"/>
    <col width="14" customWidth="1" min="5" max="5"/>
  </cols>
  <sheetData>
    <row r="1">
      <c r="A1" s="1" t="inlineStr">
        <is>
          <t>Intake and risk tiering (Chapter 4)</t>
        </is>
      </c>
    </row>
    <row r="2">
      <c r="A2" s="2" t="inlineStr">
        <is>
          <t>Choose Low, Medium, or High for each factor. The highest answer sets the tier.</t>
        </is>
      </c>
    </row>
    <row r="4" ht="30" customHeight="1">
      <c r="A4" s="3" t="inlineStr">
        <is>
          <t>Factor</t>
        </is>
      </c>
      <c r="B4" s="3" t="inlineStr">
        <is>
          <t>Low</t>
        </is>
      </c>
      <c r="C4" s="3" t="inlineStr">
        <is>
          <t>Medium</t>
        </is>
      </c>
      <c r="D4" s="3" t="inlineStr">
        <is>
          <t>High</t>
        </is>
      </c>
      <c r="E4" s="3" t="inlineStr">
        <is>
          <t>Answer</t>
        </is>
      </c>
    </row>
    <row r="5">
      <c r="A5" s="4" t="inlineStr">
        <is>
          <t>1. What data does it use?</t>
        </is>
      </c>
      <c r="B5" s="4" t="inlineStr">
        <is>
          <t>Public or internal</t>
        </is>
      </c>
      <c r="C5" s="4" t="inlineStr">
        <is>
          <t>Confidential business data or staff personal data</t>
        </is>
      </c>
      <c r="D5" s="4" t="inlineStr">
        <is>
          <t>Customer personal or financial data, regulated or partner data</t>
        </is>
      </c>
      <c r="E5" s="5" t="inlineStr">
        <is>
          <t>High</t>
        </is>
      </c>
    </row>
    <row r="6">
      <c r="A6" s="4" t="inlineStr">
        <is>
          <t>2. Who sees or is affected by the output?</t>
        </is>
      </c>
      <c r="B6" s="4" t="inlineStr">
        <is>
          <t>Internal team</t>
        </is>
      </c>
      <c r="C6" s="4" t="inlineStr">
        <is>
          <t>Enterprise-wide or partners</t>
        </is>
      </c>
      <c r="D6" s="4" t="inlineStr">
        <is>
          <t>Customers or the public</t>
        </is>
      </c>
      <c r="E6" s="5" t="inlineStr">
        <is>
          <t>High</t>
        </is>
      </c>
    </row>
    <row r="7">
      <c r="A7" s="4" t="inlineStr">
        <is>
          <t>3. Does it inform, influence, or make decisions?</t>
        </is>
      </c>
      <c r="B7" s="4" t="inlineStr">
        <is>
          <t>Informs a person</t>
        </is>
      </c>
      <c r="C7" s="4" t="inlineStr">
        <is>
          <t>Influences operations</t>
        </is>
      </c>
      <c r="D7" s="4" t="inlineStr">
        <is>
          <t>Credit, account, or financial outcomes</t>
        </is>
      </c>
      <c r="E7" s="5" t="inlineStr">
        <is>
          <t>High</t>
        </is>
      </c>
    </row>
    <row r="8">
      <c r="A8" s="4" t="inlineStr">
        <is>
          <t>4. Can it act without a person approving?</t>
        </is>
      </c>
      <c r="B8" s="4" t="inlineStr">
        <is>
          <t>Suggests to the user only</t>
        </is>
      </c>
      <c r="C8" s="4" t="inlineStr">
        <is>
          <t>Drafts for others, with approval</t>
        </is>
      </c>
      <c r="D8" s="4" t="inlineStr">
        <is>
          <t>Acts on its own</t>
        </is>
      </c>
      <c r="E8" s="5" t="inlineStr">
        <is>
          <t>Medium</t>
        </is>
      </c>
    </row>
    <row r="9">
      <c r="A9" s="4" t="inlineStr">
        <is>
          <t>5. Which vendor and model?</t>
        </is>
      </c>
      <c r="B9" s="4" t="inlineStr">
        <is>
          <t>Approved platform</t>
        </is>
      </c>
      <c r="C9" s="4" t="inlineStr">
        <is>
          <t>Approved vendor, catalog model new to this use</t>
        </is>
      </c>
      <c r="D9" s="4" t="inlineStr">
        <is>
          <t>New vendor, or model outside the catalog</t>
        </is>
      </c>
      <c r="E9" s="5" t="inlineStr">
        <is>
          <t>Low</t>
        </is>
      </c>
    </row>
    <row r="10">
      <c r="A10" s="4" t="inlineStr">
        <is>
          <t>6. How many users, and what volume?</t>
        </is>
      </c>
      <c r="B10" s="4" t="inlineStr">
        <is>
          <t>One team</t>
        </is>
      </c>
      <c r="C10" s="4" t="inlineStr">
        <is>
          <t>Multiple departments</t>
        </is>
      </c>
      <c r="D10" s="4" t="inlineStr">
        <is>
          <t>External or high volume</t>
        </is>
      </c>
      <c r="E10" s="5" t="inlineStr">
        <is>
          <t>High</t>
        </is>
      </c>
    </row>
    <row r="12">
      <c r="A12" s="4" t="inlineStr">
        <is>
          <t>Tier (highest answer)</t>
        </is>
      </c>
      <c r="E12" s="4">
        <f>IF(COUNTIF(E5:E10,"High")&gt;0,"High",IF(COUNTIF(E5:E10,"Medium")&gt;0,"Medium",IF(COUNTIF(E5:E10,"Low")&gt;0,"Low","")))</f>
        <v/>
      </c>
    </row>
    <row r="13">
      <c r="A13" s="4" t="inlineStr">
        <is>
          <t>Number of High answers</t>
        </is>
      </c>
      <c r="E13" s="4">
        <f>COUNTIF(E5:E10,"High")</f>
        <v/>
      </c>
    </row>
    <row r="14">
      <c r="A14" s="4" t="inlineStr">
        <is>
          <t>Turnaround target (business days)</t>
        </is>
      </c>
      <c r="E14" s="4">
        <f>IF(E12="High","20 (next review board meeting)",IF(E12="Medium","10",IF(E12="Low","2","")))</f>
        <v/>
      </c>
    </row>
    <row r="16" ht="30" customHeight="1">
      <c r="A16" s="3" t="inlineStr">
        <is>
          <t>Item</t>
        </is>
      </c>
      <c r="B16" s="3" t="inlineStr">
        <is>
          <t>Entry</t>
        </is>
      </c>
    </row>
    <row r="17">
      <c r="A17" s="4" t="inlineStr">
        <is>
          <t>Request name and inventory number</t>
        </is>
      </c>
      <c r="B17" s="5" t="inlineStr">
        <is>
          <t>Complaint outcome letters to customers (FYT-031)</t>
        </is>
      </c>
    </row>
    <row r="18">
      <c r="A18" s="4" t="inlineStr">
        <is>
          <t>Business owner and technical owner</t>
        </is>
      </c>
      <c r="B18" s="5" t="inlineStr">
        <is>
          <t>Head of complaints / correspondence platform lead</t>
        </is>
      </c>
    </row>
    <row r="19">
      <c r="A19" s="4" t="inlineStr">
        <is>
          <t>Decision and date</t>
        </is>
      </c>
      <c r="B19" s="5" t="inlineStr">
        <is>
          <t>Approve with conditions</t>
        </is>
      </c>
    </row>
    <row r="20">
      <c r="A20" s="4" t="inlineStr">
        <is>
          <t>Conditions (each with owner and date)</t>
        </is>
      </c>
      <c r="B20" s="5" t="inlineStr">
        <is>
          <t>Specialist approves every letter; outcome sentence from complaints system; 100 letters sampled monthly</t>
        </is>
      </c>
    </row>
    <row r="21">
      <c r="A21" s="4" t="inlineStr">
        <is>
          <t>Mandatory? If yes, the requirement it meets</t>
        </is>
      </c>
      <c r="B21" s="5" t="inlineStr">
        <is>
          <t>No</t>
        </is>
      </c>
    </row>
    <row r="22">
      <c r="A22" s="4" t="inlineStr">
        <is>
          <t>Data readiness: available and owned; quality measured; use permitted</t>
        </is>
      </c>
      <c r="B22" s="5" t="inlineStr">
        <is>
          <t>Complaint records available and owned by complaints team; quality checked; use permitted under existing terms</t>
        </is>
      </c>
    </row>
    <row r="23">
      <c r="A23" s="4" t="inlineStr">
        <is>
          <t>Layer: use case under a standard profile, or governed investment</t>
        </is>
      </c>
      <c r="B23" s="5" t="inlineStr">
        <is>
          <t>Governed investment (High tier; output reaches customers)</t>
        </is>
      </c>
    </row>
    <row r="24">
      <c r="A24" s="4" t="inlineStr">
        <is>
          <t>Threshold sheet signed (governed investments)</t>
        </is>
      </c>
      <c r="B24" s="5" t="inlineStr">
        <is>
          <t>Yes</t>
        </is>
      </c>
    </row>
  </sheetData>
  <dataValidations count="1">
    <dataValidation sqref="E5:E10" showDropDown="0" showInputMessage="0" showErrorMessage="0" allowBlank="1" type="list">
      <formula1>"Low,Medium,High"</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28" customWidth="1" min="3" max="3"/>
    <col width="12" customWidth="1" min="4" max="4"/>
    <col width="12" customWidth="1" min="5" max="5"/>
    <col width="12" customWidth="1" min="6" max="6"/>
    <col width="12" customWidth="1" min="7" max="7"/>
    <col width="10" customWidth="1" min="8" max="8"/>
    <col width="12" customWidth="1" min="9" max="9"/>
    <col width="26" customWidth="1" min="10" max="10"/>
    <col width="10" customWidth="1" min="11" max="11"/>
    <col width="8" customWidth="1" min="12" max="12"/>
  </cols>
  <sheetData>
    <row r="1">
      <c r="A1" s="1" t="inlineStr">
        <is>
          <t>Explore entry scorecard (Chapter 13)</t>
        </is>
      </c>
    </row>
    <row r="2">
      <c r="A2" s="2" t="inlineStr">
        <is>
          <t>Score each idea Low, Medium, or High. Low strategic fit, no business owner, or data not ready means it does not enter. Mandatory investments skip the ranking. Check the record of stopped ideas first: a proposal with the same purpose must show what has changed since the stop.</t>
        </is>
      </c>
    </row>
    <row r="4" ht="30" customHeight="1">
      <c r="A4" s="3" t="inlineStr">
        <is>
          <t>Idea</t>
        </is>
      </c>
      <c r="B4" s="3" t="inlineStr">
        <is>
          <t>Business owner</t>
        </is>
      </c>
      <c r="C4" s="3" t="inlineStr">
        <is>
          <t>Business objective</t>
        </is>
      </c>
      <c r="D4" s="3" t="inlineStr">
        <is>
          <t>Strategic fit</t>
        </is>
      </c>
      <c r="E4" s="3" t="inlineStr">
        <is>
          <t>Size of value</t>
        </is>
      </c>
      <c r="F4" s="3" t="inlineStr">
        <is>
          <t>Feasibility</t>
        </is>
      </c>
      <c r="G4" s="3" t="inlineStr">
        <is>
          <t>Risk</t>
        </is>
      </c>
      <c r="H4" s="3" t="inlineStr">
        <is>
          <t>Data ready?</t>
        </is>
      </c>
      <c r="I4" s="3" t="inlineStr">
        <is>
          <t>Mandatory?</t>
        </is>
      </c>
      <c r="J4" s="3" t="inlineStr">
        <is>
          <t>Eligibility</t>
        </is>
      </c>
      <c r="K4" s="3" t="inlineStr">
        <is>
          <t>Rank score</t>
        </is>
      </c>
      <c r="L4" s="3" t="inlineStr">
        <is>
          <t>Rank</t>
        </is>
      </c>
    </row>
    <row r="5">
      <c r="A5" s="5" t="inlineStr">
        <is>
          <t>Mortgage document checks</t>
        </is>
      </c>
      <c r="B5" s="5" t="inlineStr">
        <is>
          <t>Head of mortgage operations</t>
        </is>
      </c>
      <c r="C5" s="5" t="inlineStr">
        <is>
          <t>Faster mortgage decisions</t>
        </is>
      </c>
      <c r="D5" s="5" t="inlineStr">
        <is>
          <t>High</t>
        </is>
      </c>
      <c r="E5" s="5" t="inlineStr">
        <is>
          <t>High</t>
        </is>
      </c>
      <c r="F5" s="5" t="inlineStr">
        <is>
          <t>Medium</t>
        </is>
      </c>
      <c r="G5" s="5" t="inlineStr">
        <is>
          <t>Medium</t>
        </is>
      </c>
      <c r="H5" s="5" t="inlineStr">
        <is>
          <t>Yes</t>
        </is>
      </c>
      <c r="I5" s="5" t="inlineStr">
        <is>
          <t>No</t>
        </is>
      </c>
      <c r="J5" s="4">
        <f>IF(A5="","",IF(I5="Yes","Mandatory: skips ranking",IF(OR(D5="Low",B5="",H5&lt;&gt;"Yes"),"Does not enter","Eligible")))</f>
        <v/>
      </c>
      <c r="K5" s="4">
        <f>IF(J5="Eligible",(E5="Low")*1+(E5="Medium")*2+(E5="High")*3+(F5="Low")*1+(F5="Medium")*2+(F5="High")*3,"")</f>
        <v/>
      </c>
      <c r="L5" s="4">
        <f>IF(K5="","",COUNTIF($K$5:$K$24,"&gt;"&amp;K5)+1)</f>
        <v/>
      </c>
    </row>
    <row r="6">
      <c r="A6" s="5" t="inlineStr">
        <is>
          <t>Branch queue forecasting</t>
        </is>
      </c>
      <c r="B6" s="5" t="inlineStr">
        <is>
          <t>Head of branch network</t>
        </is>
      </c>
      <c r="C6" s="5" t="inlineStr">
        <is>
          <t>Lower branch staffing cost</t>
        </is>
      </c>
      <c r="D6" s="5" t="inlineStr">
        <is>
          <t>Medium</t>
        </is>
      </c>
      <c r="E6" s="5" t="inlineStr">
        <is>
          <t>High</t>
        </is>
      </c>
      <c r="F6" s="5" t="inlineStr">
        <is>
          <t>High</t>
        </is>
      </c>
      <c r="G6" s="5" t="inlineStr">
        <is>
          <t>Low</t>
        </is>
      </c>
      <c r="H6" s="5" t="inlineStr">
        <is>
          <t>No</t>
        </is>
      </c>
      <c r="I6" s="5" t="inlineStr">
        <is>
          <t>No</t>
        </is>
      </c>
      <c r="J6" s="4">
        <f>IF(A6="","",IF(I6="Yes","Mandatory: skips ranking",IF(OR(D6="Low",B6="",H6&lt;&gt;"Yes"),"Does not enter","Eligible")))</f>
        <v/>
      </c>
      <c r="K6" s="4">
        <f>IF(J6="Eligible",(E6="Low")*1+(E6="Medium")*2+(E6="High")*3+(F6="Low")*1+(F6="Medium")*2+(F6="High")*3,"")</f>
        <v/>
      </c>
      <c r="L6" s="4">
        <f>IF(K6="","",COUNTIF($K$5:$K$24,"&gt;"&amp;K6)+1)</f>
        <v/>
      </c>
    </row>
    <row r="7">
      <c r="A7" s="5" t="inlineStr">
        <is>
          <t>Suspicious activity report drafting</t>
        </is>
      </c>
      <c r="B7" s="5" t="inlineStr">
        <is>
          <t>Head of financial crime</t>
        </is>
      </c>
      <c r="C7" s="5" t="inlineStr">
        <is>
          <t>Meet reporting obligations</t>
        </is>
      </c>
      <c r="D7" s="5" t="inlineStr">
        <is>
          <t>High</t>
        </is>
      </c>
      <c r="E7" s="5" t="inlineStr">
        <is>
          <t>Low</t>
        </is>
      </c>
      <c r="F7" s="5" t="inlineStr">
        <is>
          <t>Medium</t>
        </is>
      </c>
      <c r="G7" s="5" t="inlineStr">
        <is>
          <t>High</t>
        </is>
      </c>
      <c r="H7" s="5" t="inlineStr">
        <is>
          <t>Yes</t>
        </is>
      </c>
      <c r="I7" s="5" t="inlineStr">
        <is>
          <t>Yes</t>
        </is>
      </c>
      <c r="J7" s="4">
        <f>IF(A7="","",IF(I7="Yes","Mandatory: skips ranking",IF(OR(D7="Low",B7="",H7&lt;&gt;"Yes"),"Does not enter","Eligible")))</f>
        <v/>
      </c>
      <c r="K7" s="4">
        <f>IF(J7="Eligible",(E7="Low")*1+(E7="Medium")*2+(E7="High")*3+(F7="Low")*1+(F7="Medium")*2+(F7="High")*3,"")</f>
        <v/>
      </c>
      <c r="L7" s="4">
        <f>IF(K7="","",COUNTIF($K$5:$K$24,"&gt;"&amp;K7)+1)</f>
        <v/>
      </c>
    </row>
    <row r="8">
      <c r="A8" s="5" t="n"/>
      <c r="B8" s="5" t="n"/>
      <c r="C8" s="5" t="n"/>
      <c r="D8" s="5" t="n"/>
      <c r="E8" s="5" t="n"/>
      <c r="F8" s="5" t="n"/>
      <c r="G8" s="5" t="n"/>
      <c r="H8" s="5" t="n"/>
      <c r="I8" s="5" t="n"/>
      <c r="J8" s="4">
        <f>IF(A8="","",IF(I8="Yes","Mandatory: skips ranking",IF(OR(D8="Low",B8="",H8&lt;&gt;"Yes"),"Does not enter","Eligible")))</f>
        <v/>
      </c>
      <c r="K8" s="4">
        <f>IF(J8="Eligible",(E8="Low")*1+(E8="Medium")*2+(E8="High")*3+(F8="Low")*1+(F8="Medium")*2+(F8="High")*3,"")</f>
        <v/>
      </c>
      <c r="L8" s="4">
        <f>IF(K8="","",COUNTIF($K$5:$K$24,"&gt;"&amp;K8)+1)</f>
        <v/>
      </c>
    </row>
    <row r="9">
      <c r="A9" s="5" t="n"/>
      <c r="B9" s="5" t="n"/>
      <c r="C9" s="5" t="n"/>
      <c r="D9" s="5" t="n"/>
      <c r="E9" s="5" t="n"/>
      <c r="F9" s="5" t="n"/>
      <c r="G9" s="5" t="n"/>
      <c r="H9" s="5" t="n"/>
      <c r="I9" s="5" t="n"/>
      <c r="J9" s="4">
        <f>IF(A9="","",IF(I9="Yes","Mandatory: skips ranking",IF(OR(D9="Low",B9="",H9&lt;&gt;"Yes"),"Does not enter","Eligible")))</f>
        <v/>
      </c>
      <c r="K9" s="4">
        <f>IF(J9="Eligible",(E9="Low")*1+(E9="Medium")*2+(E9="High")*3+(F9="Low")*1+(F9="Medium")*2+(F9="High")*3,"")</f>
        <v/>
      </c>
      <c r="L9" s="4">
        <f>IF(K9="","",COUNTIF($K$5:$K$24,"&gt;"&amp;K9)+1)</f>
        <v/>
      </c>
    </row>
    <row r="10">
      <c r="A10" s="5" t="n"/>
      <c r="B10" s="5" t="n"/>
      <c r="C10" s="5" t="n"/>
      <c r="D10" s="5" t="n"/>
      <c r="E10" s="5" t="n"/>
      <c r="F10" s="5" t="n"/>
      <c r="G10" s="5" t="n"/>
      <c r="H10" s="5" t="n"/>
      <c r="I10" s="5" t="n"/>
      <c r="J10" s="4">
        <f>IF(A10="","",IF(I10="Yes","Mandatory: skips ranking",IF(OR(D10="Low",B10="",H10&lt;&gt;"Yes"),"Does not enter","Eligible")))</f>
        <v/>
      </c>
      <c r="K10" s="4">
        <f>IF(J10="Eligible",(E10="Low")*1+(E10="Medium")*2+(E10="High")*3+(F10="Low")*1+(F10="Medium")*2+(F10="High")*3,"")</f>
        <v/>
      </c>
      <c r="L10" s="4">
        <f>IF(K10="","",COUNTIF($K$5:$K$24,"&gt;"&amp;K10)+1)</f>
        <v/>
      </c>
    </row>
    <row r="11">
      <c r="A11" s="5" t="n"/>
      <c r="B11" s="5" t="n"/>
      <c r="C11" s="5" t="n"/>
      <c r="D11" s="5" t="n"/>
      <c r="E11" s="5" t="n"/>
      <c r="F11" s="5" t="n"/>
      <c r="G11" s="5" t="n"/>
      <c r="H11" s="5" t="n"/>
      <c r="I11" s="5" t="n"/>
      <c r="J11" s="4">
        <f>IF(A11="","",IF(I11="Yes","Mandatory: skips ranking",IF(OR(D11="Low",B11="",H11&lt;&gt;"Yes"),"Does not enter","Eligible")))</f>
        <v/>
      </c>
      <c r="K11" s="4">
        <f>IF(J11="Eligible",(E11="Low")*1+(E11="Medium")*2+(E11="High")*3+(F11="Low")*1+(F11="Medium")*2+(F11="High")*3,"")</f>
        <v/>
      </c>
      <c r="L11" s="4">
        <f>IF(K11="","",COUNTIF($K$5:$K$24,"&gt;"&amp;K11)+1)</f>
        <v/>
      </c>
    </row>
    <row r="12">
      <c r="A12" s="5" t="n"/>
      <c r="B12" s="5" t="n"/>
      <c r="C12" s="5" t="n"/>
      <c r="D12" s="5" t="n"/>
      <c r="E12" s="5" t="n"/>
      <c r="F12" s="5" t="n"/>
      <c r="G12" s="5" t="n"/>
      <c r="H12" s="5" t="n"/>
      <c r="I12" s="5" t="n"/>
      <c r="J12" s="4">
        <f>IF(A12="","",IF(I12="Yes","Mandatory: skips ranking",IF(OR(D12="Low",B12="",H12&lt;&gt;"Yes"),"Does not enter","Eligible")))</f>
        <v/>
      </c>
      <c r="K12" s="4">
        <f>IF(J12="Eligible",(E12="Low")*1+(E12="Medium")*2+(E12="High")*3+(F12="Low")*1+(F12="Medium")*2+(F12="High")*3,"")</f>
        <v/>
      </c>
      <c r="L12" s="4">
        <f>IF(K12="","",COUNTIF($K$5:$K$24,"&gt;"&amp;K12)+1)</f>
        <v/>
      </c>
    </row>
    <row r="13">
      <c r="A13" s="5" t="n"/>
      <c r="B13" s="5" t="n"/>
      <c r="C13" s="5" t="n"/>
      <c r="D13" s="5" t="n"/>
      <c r="E13" s="5" t="n"/>
      <c r="F13" s="5" t="n"/>
      <c r="G13" s="5" t="n"/>
      <c r="H13" s="5" t="n"/>
      <c r="I13" s="5" t="n"/>
      <c r="J13" s="4">
        <f>IF(A13="","",IF(I13="Yes","Mandatory: skips ranking",IF(OR(D13="Low",B13="",H13&lt;&gt;"Yes"),"Does not enter","Eligible")))</f>
        <v/>
      </c>
      <c r="K13" s="4">
        <f>IF(J13="Eligible",(E13="Low")*1+(E13="Medium")*2+(E13="High")*3+(F13="Low")*1+(F13="Medium")*2+(F13="High")*3,"")</f>
        <v/>
      </c>
      <c r="L13" s="4">
        <f>IF(K13="","",COUNTIF($K$5:$K$24,"&gt;"&amp;K13)+1)</f>
        <v/>
      </c>
    </row>
    <row r="14">
      <c r="A14" s="5" t="n"/>
      <c r="B14" s="5" t="n"/>
      <c r="C14" s="5" t="n"/>
      <c r="D14" s="5" t="n"/>
      <c r="E14" s="5" t="n"/>
      <c r="F14" s="5" t="n"/>
      <c r="G14" s="5" t="n"/>
      <c r="H14" s="5" t="n"/>
      <c r="I14" s="5" t="n"/>
      <c r="J14" s="4">
        <f>IF(A14="","",IF(I14="Yes","Mandatory: skips ranking",IF(OR(D14="Low",B14="",H14&lt;&gt;"Yes"),"Does not enter","Eligible")))</f>
        <v/>
      </c>
      <c r="K14" s="4">
        <f>IF(J14="Eligible",(E14="Low")*1+(E14="Medium")*2+(E14="High")*3+(F14="Low")*1+(F14="Medium")*2+(F14="High")*3,"")</f>
        <v/>
      </c>
      <c r="L14" s="4">
        <f>IF(K14="","",COUNTIF($K$5:$K$24,"&gt;"&amp;K14)+1)</f>
        <v/>
      </c>
    </row>
    <row r="15">
      <c r="A15" s="5" t="n"/>
      <c r="B15" s="5" t="n"/>
      <c r="C15" s="5" t="n"/>
      <c r="D15" s="5" t="n"/>
      <c r="E15" s="5" t="n"/>
      <c r="F15" s="5" t="n"/>
      <c r="G15" s="5" t="n"/>
      <c r="H15" s="5" t="n"/>
      <c r="I15" s="5" t="n"/>
      <c r="J15" s="4">
        <f>IF(A15="","",IF(I15="Yes","Mandatory: skips ranking",IF(OR(D15="Low",B15="",H15&lt;&gt;"Yes"),"Does not enter","Eligible")))</f>
        <v/>
      </c>
      <c r="K15" s="4">
        <f>IF(J15="Eligible",(E15="Low")*1+(E15="Medium")*2+(E15="High")*3+(F15="Low")*1+(F15="Medium")*2+(F15="High")*3,"")</f>
        <v/>
      </c>
      <c r="L15" s="4">
        <f>IF(K15="","",COUNTIF($K$5:$K$24,"&gt;"&amp;K15)+1)</f>
        <v/>
      </c>
    </row>
    <row r="16">
      <c r="A16" s="5" t="n"/>
      <c r="B16" s="5" t="n"/>
      <c r="C16" s="5" t="n"/>
      <c r="D16" s="5" t="n"/>
      <c r="E16" s="5" t="n"/>
      <c r="F16" s="5" t="n"/>
      <c r="G16" s="5" t="n"/>
      <c r="H16" s="5" t="n"/>
      <c r="I16" s="5" t="n"/>
      <c r="J16" s="4">
        <f>IF(A16="","",IF(I16="Yes","Mandatory: skips ranking",IF(OR(D16="Low",B16="",H16&lt;&gt;"Yes"),"Does not enter","Eligible")))</f>
        <v/>
      </c>
      <c r="K16" s="4">
        <f>IF(J16="Eligible",(E16="Low")*1+(E16="Medium")*2+(E16="High")*3+(F16="Low")*1+(F16="Medium")*2+(F16="High")*3,"")</f>
        <v/>
      </c>
      <c r="L16" s="4">
        <f>IF(K16="","",COUNTIF($K$5:$K$24,"&gt;"&amp;K16)+1)</f>
        <v/>
      </c>
    </row>
    <row r="17">
      <c r="A17" s="5" t="n"/>
      <c r="B17" s="5" t="n"/>
      <c r="C17" s="5" t="n"/>
      <c r="D17" s="5" t="n"/>
      <c r="E17" s="5" t="n"/>
      <c r="F17" s="5" t="n"/>
      <c r="G17" s="5" t="n"/>
      <c r="H17" s="5" t="n"/>
      <c r="I17" s="5" t="n"/>
      <c r="J17" s="4">
        <f>IF(A17="","",IF(I17="Yes","Mandatory: skips ranking",IF(OR(D17="Low",B17="",H17&lt;&gt;"Yes"),"Does not enter","Eligible")))</f>
        <v/>
      </c>
      <c r="K17" s="4">
        <f>IF(J17="Eligible",(E17="Low")*1+(E17="Medium")*2+(E17="High")*3+(F17="Low")*1+(F17="Medium")*2+(F17="High")*3,"")</f>
        <v/>
      </c>
      <c r="L17" s="4">
        <f>IF(K17="","",COUNTIF($K$5:$K$24,"&gt;"&amp;K17)+1)</f>
        <v/>
      </c>
    </row>
    <row r="18">
      <c r="A18" s="5" t="n"/>
      <c r="B18" s="5" t="n"/>
      <c r="C18" s="5" t="n"/>
      <c r="D18" s="5" t="n"/>
      <c r="E18" s="5" t="n"/>
      <c r="F18" s="5" t="n"/>
      <c r="G18" s="5" t="n"/>
      <c r="H18" s="5" t="n"/>
      <c r="I18" s="5" t="n"/>
      <c r="J18" s="4">
        <f>IF(A18="","",IF(I18="Yes","Mandatory: skips ranking",IF(OR(D18="Low",B18="",H18&lt;&gt;"Yes"),"Does not enter","Eligible")))</f>
        <v/>
      </c>
      <c r="K18" s="4">
        <f>IF(J18="Eligible",(E18="Low")*1+(E18="Medium")*2+(E18="High")*3+(F18="Low")*1+(F18="Medium")*2+(F18="High")*3,"")</f>
        <v/>
      </c>
      <c r="L18" s="4">
        <f>IF(K18="","",COUNTIF($K$5:$K$24,"&gt;"&amp;K18)+1)</f>
        <v/>
      </c>
    </row>
    <row r="19">
      <c r="A19" s="5" t="n"/>
      <c r="B19" s="5" t="n"/>
      <c r="C19" s="5" t="n"/>
      <c r="D19" s="5" t="n"/>
      <c r="E19" s="5" t="n"/>
      <c r="F19" s="5" t="n"/>
      <c r="G19" s="5" t="n"/>
      <c r="H19" s="5" t="n"/>
      <c r="I19" s="5" t="n"/>
      <c r="J19" s="4">
        <f>IF(A19="","",IF(I19="Yes","Mandatory: skips ranking",IF(OR(D19="Low",B19="",H19&lt;&gt;"Yes"),"Does not enter","Eligible")))</f>
        <v/>
      </c>
      <c r="K19" s="4">
        <f>IF(J19="Eligible",(E19="Low")*1+(E19="Medium")*2+(E19="High")*3+(F19="Low")*1+(F19="Medium")*2+(F19="High")*3,"")</f>
        <v/>
      </c>
      <c r="L19" s="4">
        <f>IF(K19="","",COUNTIF($K$5:$K$24,"&gt;"&amp;K19)+1)</f>
        <v/>
      </c>
    </row>
    <row r="20">
      <c r="A20" s="5" t="n"/>
      <c r="B20" s="5" t="n"/>
      <c r="C20" s="5" t="n"/>
      <c r="D20" s="5" t="n"/>
      <c r="E20" s="5" t="n"/>
      <c r="F20" s="5" t="n"/>
      <c r="G20" s="5" t="n"/>
      <c r="H20" s="5" t="n"/>
      <c r="I20" s="5" t="n"/>
      <c r="J20" s="4">
        <f>IF(A20="","",IF(I20="Yes","Mandatory: skips ranking",IF(OR(D20="Low",B20="",H20&lt;&gt;"Yes"),"Does not enter","Eligible")))</f>
        <v/>
      </c>
      <c r="K20" s="4">
        <f>IF(J20="Eligible",(E20="Low")*1+(E20="Medium")*2+(E20="High")*3+(F20="Low")*1+(F20="Medium")*2+(F20="High")*3,"")</f>
        <v/>
      </c>
      <c r="L20" s="4">
        <f>IF(K20="","",COUNTIF($K$5:$K$24,"&gt;"&amp;K20)+1)</f>
        <v/>
      </c>
    </row>
    <row r="21">
      <c r="A21" s="5" t="n"/>
      <c r="B21" s="5" t="n"/>
      <c r="C21" s="5" t="n"/>
      <c r="D21" s="5" t="n"/>
      <c r="E21" s="5" t="n"/>
      <c r="F21" s="5" t="n"/>
      <c r="G21" s="5" t="n"/>
      <c r="H21" s="5" t="n"/>
      <c r="I21" s="5" t="n"/>
      <c r="J21" s="4">
        <f>IF(A21="","",IF(I21="Yes","Mandatory: skips ranking",IF(OR(D21="Low",B21="",H21&lt;&gt;"Yes"),"Does not enter","Eligible")))</f>
        <v/>
      </c>
      <c r="K21" s="4">
        <f>IF(J21="Eligible",(E21="Low")*1+(E21="Medium")*2+(E21="High")*3+(F21="Low")*1+(F21="Medium")*2+(F21="High")*3,"")</f>
        <v/>
      </c>
      <c r="L21" s="4">
        <f>IF(K21="","",COUNTIF($K$5:$K$24,"&gt;"&amp;K21)+1)</f>
        <v/>
      </c>
    </row>
    <row r="22">
      <c r="A22" s="5" t="n"/>
      <c r="B22" s="5" t="n"/>
      <c r="C22" s="5" t="n"/>
      <c r="D22" s="5" t="n"/>
      <c r="E22" s="5" t="n"/>
      <c r="F22" s="5" t="n"/>
      <c r="G22" s="5" t="n"/>
      <c r="H22" s="5" t="n"/>
      <c r="I22" s="5" t="n"/>
      <c r="J22" s="4">
        <f>IF(A22="","",IF(I22="Yes","Mandatory: skips ranking",IF(OR(D22="Low",B22="",H22&lt;&gt;"Yes"),"Does not enter","Eligible")))</f>
        <v/>
      </c>
      <c r="K22" s="4">
        <f>IF(J22="Eligible",(E22="Low")*1+(E22="Medium")*2+(E22="High")*3+(F22="Low")*1+(F22="Medium")*2+(F22="High")*3,"")</f>
        <v/>
      </c>
      <c r="L22" s="4">
        <f>IF(K22="","",COUNTIF($K$5:$K$24,"&gt;"&amp;K22)+1)</f>
        <v/>
      </c>
    </row>
    <row r="23">
      <c r="A23" s="5" t="n"/>
      <c r="B23" s="5" t="n"/>
      <c r="C23" s="5" t="n"/>
      <c r="D23" s="5" t="n"/>
      <c r="E23" s="5" t="n"/>
      <c r="F23" s="5" t="n"/>
      <c r="G23" s="5" t="n"/>
      <c r="H23" s="5" t="n"/>
      <c r="I23" s="5" t="n"/>
      <c r="J23" s="4">
        <f>IF(A23="","",IF(I23="Yes","Mandatory: skips ranking",IF(OR(D23="Low",B23="",H23&lt;&gt;"Yes"),"Does not enter","Eligible")))</f>
        <v/>
      </c>
      <c r="K23" s="4">
        <f>IF(J23="Eligible",(E23="Low")*1+(E23="Medium")*2+(E23="High")*3+(F23="Low")*1+(F23="Medium")*2+(F23="High")*3,"")</f>
        <v/>
      </c>
      <c r="L23" s="4">
        <f>IF(K23="","",COUNTIF($K$5:$K$24,"&gt;"&amp;K23)+1)</f>
        <v/>
      </c>
    </row>
    <row r="24">
      <c r="A24" s="5" t="n"/>
      <c r="B24" s="5" t="n"/>
      <c r="C24" s="5" t="n"/>
      <c r="D24" s="5" t="n"/>
      <c r="E24" s="5" t="n"/>
      <c r="F24" s="5" t="n"/>
      <c r="G24" s="5" t="n"/>
      <c r="H24" s="5" t="n"/>
      <c r="I24" s="5" t="n"/>
      <c r="J24" s="4">
        <f>IF(A24="","",IF(I24="Yes","Mandatory: skips ranking",IF(OR(D24="Low",B24="",H24&lt;&gt;"Yes"),"Does not enter","Eligible")))</f>
        <v/>
      </c>
      <c r="K24" s="4">
        <f>IF(J24="Eligible",(E24="Low")*1+(E24="Medium")*2+(E24="High")*3+(F24="Low")*1+(F24="Medium")*2+(F24="High")*3,"")</f>
        <v/>
      </c>
      <c r="L24" s="4">
        <f>IF(K24="","",COUNTIF($K$5:$K$24,"&gt;"&amp;K24)+1)</f>
        <v/>
      </c>
    </row>
    <row r="26">
      <c r="A26" s="7" t="inlineStr">
        <is>
          <t>Rank score is size of value plus feasibility (Low 1, Medium 2, High 3). Risk does not rule an idea out; it sets what Explore must prove.</t>
        </is>
      </c>
    </row>
  </sheetData>
  <dataValidations count="2">
    <dataValidation sqref="D5:G24" showDropDown="0" showInputMessage="0" showErrorMessage="0" allowBlank="1" type="list">
      <formula1>"Low,Medium,High"</formula1>
    </dataValidation>
    <dataValidation sqref="H5:I24" showDropDown="0" showInputMessage="0" showErrorMessage="0" allowBlank="1" type="list">
      <formula1>"Yes,No"</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2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0" customWidth="1" min="3" max="3"/>
    <col width="10" customWidth="1" min="4" max="4"/>
    <col width="10" customWidth="1" min="5" max="5"/>
    <col width="10" customWidth="1" min="6" max="6"/>
    <col width="10" customWidth="1" min="7" max="7"/>
    <col width="11" customWidth="1" min="8" max="8"/>
    <col width="11" customWidth="1" min="9" max="9"/>
    <col width="11" customWidth="1" min="10" max="10"/>
    <col width="10" customWidth="1" min="11" max="11"/>
    <col width="12" customWidth="1" min="12" max="12"/>
    <col width="18" customWidth="1" min="13" max="13"/>
    <col width="16" customWidth="1" min="14" max="14"/>
    <col width="40" customWidth="1" min="15" max="15"/>
    <col width="30" customWidth="1" min="16" max="16"/>
  </cols>
  <sheetData>
    <row r="1">
      <c r="A1" s="1" t="inlineStr">
        <is>
          <t>Threshold sheet and status rules (Chapter 11)</t>
        </is>
      </c>
    </row>
    <row r="2">
      <c r="A2" s="2" t="inlineStr">
        <is>
          <t>Direction: Higher if bigger is better, Lower if smaller is better. Red limit is the edge of the Red zone; leave it blank for leading signals, which set Amber at most. Leave readings blank if not collected.</t>
        </is>
      </c>
    </row>
    <row r="4" ht="30" customHeight="1">
      <c r="A4" s="3" t="inlineStr">
        <is>
          <t>Measure</t>
        </is>
      </c>
      <c r="B4" s="3" t="inlineStr">
        <is>
          <t>Direction</t>
        </is>
      </c>
      <c r="C4" s="3" t="inlineStr">
        <is>
          <t>Baseline</t>
        </is>
      </c>
      <c r="D4" s="3" t="inlineStr">
        <is>
          <t>Green limit</t>
        </is>
      </c>
      <c r="E4" s="3" t="inlineStr">
        <is>
          <t>Red limit</t>
        </is>
      </c>
      <c r="F4" s="3" t="inlineStr">
        <is>
          <t>Min. sample</t>
        </is>
      </c>
      <c r="G4" s="3" t="inlineStr">
        <is>
          <t>Min. decline</t>
        </is>
      </c>
      <c r="H4" s="3" t="inlineStr">
        <is>
          <t>This period</t>
        </is>
      </c>
      <c r="I4" s="3" t="inlineStr">
        <is>
          <t>Last period</t>
        </is>
      </c>
      <c r="J4" s="3" t="inlineStr">
        <is>
          <t>Two periods ago</t>
        </is>
      </c>
      <c r="K4" s="3" t="inlineStr">
        <is>
          <t>Sample size</t>
        </is>
      </c>
      <c r="L4" s="3" t="inlineStr">
        <is>
          <t>Limit / data status</t>
        </is>
      </c>
      <c r="M4" s="3" t="inlineStr">
        <is>
          <t>Trend</t>
        </is>
      </c>
      <c r="N4" s="3" t="inlineStr">
        <is>
          <t>Type</t>
        </is>
      </c>
      <c r="O4" s="3" t="inlineStr">
        <is>
          <t>Reason for the limits</t>
        </is>
      </c>
      <c r="P4" s="3" t="inlineStr">
        <is>
          <t>Source and frequency</t>
        </is>
      </c>
    </row>
    <row r="5">
      <c r="A5" s="5" t="inlineStr">
        <is>
          <t>Live accuracy (%)</t>
        </is>
      </c>
      <c r="B5" s="5" t="inlineStr">
        <is>
          <t>Higher</t>
        </is>
      </c>
      <c r="C5" s="5" t="n">
        <v>92</v>
      </c>
      <c r="D5" s="5" t="n">
        <v>90</v>
      </c>
      <c r="E5" s="5" t="n">
        <v>86</v>
      </c>
      <c r="F5" s="5" t="n">
        <v>150</v>
      </c>
      <c r="G5" s="5" t="n">
        <v>2.5</v>
      </c>
      <c r="H5" s="5" t="n">
        <v>91</v>
      </c>
      <c r="I5" s="5" t="n">
        <v>92</v>
      </c>
      <c r="J5" s="5" t="n">
        <v>93</v>
      </c>
      <c r="K5" s="5" t="n">
        <v>150</v>
      </c>
      <c r="L5" s="4">
        <f>IF(H5="","",IF(AND(F5&lt;&gt;"",K5&lt;F5),"Amber (sample below minimum)",IF(F5&lt;&gt;"",IF(B5="Higher",IF(H5&gt;=D5,"Green",IF(OR(E5="",H5&gt;=E5),IF(AND(I5&lt;&gt;"",I5&lt;D5),"Amber","Watch (double next sample)"),IF(AND(I5&lt;&gt;"",I5&lt;E5),"Red","Amber (confirm with next sample)"))),IF(H5&lt;=D5,"Green",IF(OR(E5="",H5&lt;=E5),IF(AND(I5&lt;&gt;"",I5&gt;D5),"Amber","Watch (double next sample)"),IF(AND(I5&lt;&gt;"",I5&gt;E5),"Red","Amber (confirm with next sample)")))),IF(B5="Higher",IF(H5&gt;=D5,"Green",IF(OR(E5="",H5&gt;=E5),"Amber","Red")),IF(H5&lt;=D5,"Green",IF(OR(E5="",H5&lt;=E5),"Amber","Red"))))))</f>
        <v/>
      </c>
      <c r="M5" s="4">
        <f>IF(OR(H5="",I5="",J5="",G5=""),"",IF(B5="Higher",IF(AND(J5-I5&gt;=G5,I5-H5&gt;=G5),IF(F5&lt;&gt;"","Watch (declining)","Amber (declining)"),""),IF(AND(I5-J5&gt;=G5,H5-I5&gt;=G5),IF(F5&lt;&gt;"","Watch (declining)","Amber (declining)"),"")))</f>
        <v/>
      </c>
      <c r="N5" s="5" t="inlineStr">
        <is>
          <t>Performance limit</t>
        </is>
      </c>
      <c r="O5" s="5" t="inlineStr">
        <is>
          <t>Green allows about two points of sampling variation below the 92% baseline; Red at the bottom of the sampling range for 150 samples</t>
        </is>
      </c>
      <c r="P5" s="5" t="inlineStr">
        <is>
          <t>Reviewer-scored live sample, monthly</t>
        </is>
      </c>
    </row>
    <row r="6">
      <c r="A6" s="5" t="inlineStr">
        <is>
          <t>Critical errors reaching customers</t>
        </is>
      </c>
      <c r="B6" s="5" t="inlineStr">
        <is>
          <t>Lower</t>
        </is>
      </c>
      <c r="C6" s="5" t="n">
        <v>0</v>
      </c>
      <c r="D6" s="5" t="n">
        <v>0</v>
      </c>
      <c r="E6" s="5" t="n">
        <v>0</v>
      </c>
      <c r="F6" s="5" t="n"/>
      <c r="G6" s="5" t="n"/>
      <c r="H6" s="5" t="n">
        <v>0</v>
      </c>
      <c r="I6" s="5" t="n">
        <v>0</v>
      </c>
      <c r="J6" s="5" t="n">
        <v>0</v>
      </c>
      <c r="K6" s="5" t="n"/>
      <c r="L6" s="4">
        <f>IF(H6="","",IF(AND(F6&lt;&gt;"",K6&lt;F6),"Amber (sample below minimum)",IF(F6&lt;&gt;"",IF(B6="Higher",IF(H6&gt;=D6,"Green",IF(OR(E6="",H6&gt;=E6),IF(AND(I6&lt;&gt;"",I6&lt;D6),"Amber","Watch (double next sample)"),IF(AND(I6&lt;&gt;"",I6&lt;E6),"Red","Amber (confirm with next sample)"))),IF(H6&lt;=D6,"Green",IF(OR(E6="",H6&lt;=E6),IF(AND(I6&lt;&gt;"",I6&gt;D6),"Amber","Watch (double next sample)"),IF(AND(I6&lt;&gt;"",I6&gt;E6),"Red","Amber (confirm with next sample)")))),IF(B6="Higher",IF(H6&gt;=D6,"Green",IF(OR(E6="",H6&gt;=E6),"Amber","Red")),IF(H6&lt;=D6,"Green",IF(OR(E6="",H6&lt;=E6),"Amber","Red"))))))</f>
        <v/>
      </c>
      <c r="M6" s="4">
        <f>IF(OR(H6="",I6="",J6="",G6=""),"",IF(B6="Higher",IF(AND(J6-I6&gt;=G6,I6-H6&gt;=G6),IF(F6&lt;&gt;"","Watch (declining)","Amber (declining)"),""),IF(AND(I6-J6&gt;=G6,H6-I6&gt;=G6),IF(F6&lt;&gt;"","Watch (declining)","Amber (declining)"),"")))</f>
        <v/>
      </c>
      <c r="N6" s="5" t="inlineStr">
        <is>
          <t>Hard constraint</t>
        </is>
      </c>
      <c r="O6" s="5" t="inlineStr">
        <is>
          <t>Customer-facing and High tier: any one is Red, no Amber band</t>
        </is>
      </c>
      <c r="P6" s="5" t="inlineStr">
        <is>
          <t>Live sample, complaints, and grader flags, daily</t>
        </is>
      </c>
    </row>
    <row r="7">
      <c r="A7" s="5" t="inlineStr">
        <is>
          <t>Override rate (%), leading signal</t>
        </is>
      </c>
      <c r="B7" s="5" t="inlineStr">
        <is>
          <t>Lower</t>
        </is>
      </c>
      <c r="C7" s="5" t="n">
        <v>12</v>
      </c>
      <c r="D7" s="5" t="n">
        <v>15</v>
      </c>
      <c r="E7" s="5" t="n"/>
      <c r="F7" s="5" t="n"/>
      <c r="G7" s="5" t="n">
        <v>1</v>
      </c>
      <c r="H7" s="5" t="n">
        <v>13</v>
      </c>
      <c r="I7" s="5" t="n">
        <v>12</v>
      </c>
      <c r="J7" s="5" t="n">
        <v>12</v>
      </c>
      <c r="K7" s="5" t="n"/>
      <c r="L7" s="4">
        <f>IF(H7="","",IF(AND(F7&lt;&gt;"",K7&lt;F7),"Amber (sample below minimum)",IF(F7&lt;&gt;"",IF(B7="Higher",IF(H7&gt;=D7,"Green",IF(OR(E7="",H7&gt;=E7),IF(AND(I7&lt;&gt;"",I7&lt;D7),"Amber","Watch (double next sample)"),IF(AND(I7&lt;&gt;"",I7&lt;E7),"Red","Amber (confirm with next sample)"))),IF(H7&lt;=D7,"Green",IF(OR(E7="",H7&lt;=E7),IF(AND(I7&lt;&gt;"",I7&gt;D7),"Amber","Watch (double next sample)"),IF(AND(I7&lt;&gt;"",I7&gt;E7),"Red","Amber (confirm with next sample)")))),IF(B7="Higher",IF(H7&gt;=D7,"Green",IF(OR(E7="",H7&gt;=E7),"Amber","Red")),IF(H7&lt;=D7,"Green",IF(OR(E7="",H7&lt;=E7),"Amber","Red"))))))</f>
        <v/>
      </c>
      <c r="M7" s="4">
        <f>IF(OR(H7="",I7="",J7="",G7=""),"",IF(B7="Higher",IF(AND(J7-I7&gt;=G7,I7-H7&gt;=G7),IF(F7&lt;&gt;"","Watch (declining)","Amber (declining)"),""),IF(AND(I7-J7&gt;=G7,H7-I7&gt;=G7),IF(F7&lt;&gt;"","Watch (declining)","Amber (declining)"),"")))</f>
        <v/>
      </c>
      <c r="N7" s="5" t="inlineStr">
        <is>
          <t>Leading signal</t>
        </is>
      </c>
      <c r="O7" s="5" t="inlineStr">
        <is>
          <t>Moves before accuracy does; sets Amber at most</t>
        </is>
      </c>
      <c r="P7" s="5" t="inlineStr">
        <is>
          <t>Gateway, weekly owner check</t>
        </is>
      </c>
    </row>
    <row r="8">
      <c r="A8" s="5" t="inlineStr">
        <is>
          <t>Retrieval miss rate (%), leading signal</t>
        </is>
      </c>
      <c r="B8" s="5" t="inlineStr">
        <is>
          <t>Lower</t>
        </is>
      </c>
      <c r="C8" s="5" t="n">
        <v>4</v>
      </c>
      <c r="D8" s="5" t="n">
        <v>6</v>
      </c>
      <c r="E8" s="5" t="n"/>
      <c r="F8" s="5" t="n"/>
      <c r="G8" s="5" t="n">
        <v>1</v>
      </c>
      <c r="H8" s="5" t="n">
        <v>4</v>
      </c>
      <c r="I8" s="5" t="n">
        <v>4</v>
      </c>
      <c r="J8" s="5" t="n">
        <v>4</v>
      </c>
      <c r="K8" s="5" t="n"/>
      <c r="L8" s="4">
        <f>IF(H8="","",IF(AND(F8&lt;&gt;"",K8&lt;F8),"Amber (sample below minimum)",IF(F8&lt;&gt;"",IF(B8="Higher",IF(H8&gt;=D8,"Green",IF(OR(E8="",H8&gt;=E8),IF(AND(I8&lt;&gt;"",I8&lt;D8),"Amber","Watch (double next sample)"),IF(AND(I8&lt;&gt;"",I8&lt;E8),"Red","Amber (confirm with next sample)"))),IF(H8&lt;=D8,"Green",IF(OR(E8="",H8&lt;=E8),IF(AND(I8&lt;&gt;"",I8&gt;D8),"Amber","Watch (double next sample)"),IF(AND(I8&lt;&gt;"",I8&gt;E8),"Red","Amber (confirm with next sample)")))),IF(B8="Higher",IF(H8&gt;=D8,"Green",IF(OR(E8="",H8&gt;=E8),"Amber","Red")),IF(H8&lt;=D8,"Green",IF(OR(E8="",H8&lt;=E8),"Amber","Red"))))))</f>
        <v/>
      </c>
      <c r="M8" s="4">
        <f>IF(OR(H8="",I8="",J8="",G8=""),"",IF(B8="Higher",IF(AND(J8-I8&gt;=G8,I8-H8&gt;=G8),IF(F8&lt;&gt;"","Watch (declining)","Amber (declining)"),""),IF(AND(I8-J8&gt;=G8,H8-I8&gt;=G8),IF(F8&lt;&gt;"","Watch (declining)","Amber (declining)"),"")))</f>
        <v/>
      </c>
      <c r="N8" s="5" t="inlineStr">
        <is>
          <t>Leading signal</t>
        </is>
      </c>
      <c r="O8" s="5" t="inlineStr">
        <is>
          <t>Moves before accuracy does; sets Amber at most</t>
        </is>
      </c>
      <c r="P8" s="5" t="inlineStr">
        <is>
          <t>Gateway, weekly owner check</t>
        </is>
      </c>
    </row>
    <row r="9">
      <c r="A9" s="5" t="inlineStr">
        <is>
          <t>Unit cost per conversation ($)</t>
        </is>
      </c>
      <c r="B9" s="5" t="inlineStr">
        <is>
          <t>Lower</t>
        </is>
      </c>
      <c r="C9" s="5" t="n">
        <v>0.18</v>
      </c>
      <c r="D9" s="5" t="n">
        <v>0.198</v>
      </c>
      <c r="E9" s="5" t="n">
        <v>0.225</v>
      </c>
      <c r="F9" s="5" t="n"/>
      <c r="G9" s="5" t="n">
        <v>0.005</v>
      </c>
      <c r="H9" s="5" t="n">
        <v>0.205</v>
      </c>
      <c r="I9" s="5" t="n">
        <v>0.19</v>
      </c>
      <c r="J9" s="5" t="n">
        <v>0.18</v>
      </c>
      <c r="K9" s="5" t="n"/>
      <c r="L9" s="4">
        <f>IF(H9="","",IF(AND(F9&lt;&gt;"",K9&lt;F9),"Amber (sample below minimum)",IF(F9&lt;&gt;"",IF(B9="Higher",IF(H9&gt;=D9,"Green",IF(OR(E9="",H9&gt;=E9),IF(AND(I9&lt;&gt;"",I9&lt;D9),"Amber","Watch (double next sample)"),IF(AND(I9&lt;&gt;"",I9&lt;E9),"Red","Amber (confirm with next sample)"))),IF(H9&lt;=D9,"Green",IF(OR(E9="",H9&lt;=E9),IF(AND(I9&lt;&gt;"",I9&gt;D9),"Amber","Watch (double next sample)"),IF(AND(I9&lt;&gt;"",I9&gt;E9),"Red","Amber (confirm with next sample)")))),IF(B9="Higher",IF(H9&gt;=D9,"Green",IF(OR(E9="",H9&gt;=E9),"Amber","Red")),IF(H9&lt;=D9,"Green",IF(OR(E9="",H9&lt;=E9),"Amber","Red"))))))</f>
        <v/>
      </c>
      <c r="M9" s="4">
        <f>IF(OR(H9="",I9="",J9="",G9=""),"",IF(B9="Higher",IF(AND(J9-I9&gt;=G9,I9-H9&gt;=G9),IF(F9&lt;&gt;"","Watch (declining)","Amber (declining)"),""),IF(AND(I9-J9&gt;=G9,H9-I9&gt;=G9),IF(F9&lt;&gt;"","Watch (declining)","Amber (declining)"),"")))</f>
        <v/>
      </c>
      <c r="N9" s="5" t="inlineStr">
        <is>
          <t>Performance limit</t>
        </is>
      </c>
      <c r="O9" s="5" t="inlineStr">
        <is>
          <t>Default limits: 10% and 25% above the $0.18 plan, not rounded</t>
        </is>
      </c>
      <c r="P9" s="5" t="inlineStr">
        <is>
          <t>Cost metering, reconciled with the ledger monthly</t>
        </is>
      </c>
    </row>
    <row r="10">
      <c r="A10" s="5" t="inlineStr">
        <is>
          <t>Response time, 95% of answers within (s)</t>
        </is>
      </c>
      <c r="B10" s="5" t="inlineStr">
        <is>
          <t>Lower</t>
        </is>
      </c>
      <c r="C10" s="5" t="n">
        <v>3.1</v>
      </c>
      <c r="D10" s="5" t="n">
        <v>4</v>
      </c>
      <c r="E10" s="5" t="n">
        <v>6</v>
      </c>
      <c r="F10" s="5" t="n"/>
      <c r="G10" s="5" t="n">
        <v>0.2</v>
      </c>
      <c r="H10" s="5" t="n">
        <v>3.3</v>
      </c>
      <c r="I10" s="5" t="n">
        <v>3.2</v>
      </c>
      <c r="J10" s="5" t="n">
        <v>3.1</v>
      </c>
      <c r="K10" s="5" t="n"/>
      <c r="L10" s="4">
        <f>IF(H10="","",IF(AND(F10&lt;&gt;"",K10&lt;F10),"Amber (sample below minimum)",IF(F10&lt;&gt;"",IF(B10="Higher",IF(H10&gt;=D10,"Green",IF(OR(E10="",H10&gt;=E10),IF(AND(I10&lt;&gt;"",I10&lt;D10),"Amber","Watch (double next sample)"),IF(AND(I10&lt;&gt;"",I10&lt;E10),"Red","Amber (confirm with next sample)"))),IF(H10&lt;=D10,"Green",IF(OR(E10="",H10&lt;=E10),IF(AND(I10&lt;&gt;"",I10&gt;D10),"Amber","Watch (double next sample)"),IF(AND(I10&lt;&gt;"",I10&gt;E10),"Red","Amber (confirm with next sample)")))),IF(B10="Higher",IF(H10&gt;=D10,"Green",IF(OR(E10="",H10&gt;=E10),"Amber","Red")),IF(H10&lt;=D10,"Green",IF(OR(E10="",H10&lt;=E10),"Amber","Red"))))))</f>
        <v/>
      </c>
      <c r="M10" s="4">
        <f>IF(OR(H10="",I10="",J10="",G10=""),"",IF(B10="Higher",IF(AND(J10-I10&gt;=G10,I10-H10&gt;=G10),IF(F10&lt;&gt;"","Watch (declining)","Amber (declining)"),""),IF(AND(I10-J10&gt;=G10,H10-I10&gt;=G10),IF(F10&lt;&gt;"","Watch (declining)","Amber (declining)"),"")))</f>
        <v/>
      </c>
      <c r="N10" s="5" t="inlineStr">
        <is>
          <t>Performance limit</t>
        </is>
      </c>
      <c r="O10" s="5" t="inlineStr">
        <is>
          <t>Set from the 3.1-second baseline</t>
        </is>
      </c>
      <c r="P10" s="5" t="inlineStr">
        <is>
          <t>Gateway, daily</t>
        </is>
      </c>
    </row>
    <row r="11">
      <c r="A11" s="5" t="n"/>
      <c r="B11" s="5" t="n"/>
      <c r="C11" s="5" t="n"/>
      <c r="D11" s="5" t="n"/>
      <c r="E11" s="5" t="n"/>
      <c r="F11" s="5" t="n"/>
      <c r="G11" s="5" t="n"/>
      <c r="H11" s="5" t="n"/>
      <c r="I11" s="5" t="n"/>
      <c r="J11" s="5" t="n"/>
      <c r="K11" s="5" t="n"/>
      <c r="L11" s="4">
        <f>IF(H11="","",IF(AND(F11&lt;&gt;"",K11&lt;F11),"Amber (sample below minimum)",IF(F11&lt;&gt;"",IF(B11="Higher",IF(H11&gt;=D11,"Green",IF(OR(E11="",H11&gt;=E11),IF(AND(I11&lt;&gt;"",I11&lt;D11),"Amber","Watch (double next sample)"),IF(AND(I11&lt;&gt;"",I11&lt;E11),"Red","Amber (confirm with next sample)"))),IF(H11&lt;=D11,"Green",IF(OR(E11="",H11&lt;=E11),IF(AND(I11&lt;&gt;"",I11&gt;D11),"Amber","Watch (double next sample)"),IF(AND(I11&lt;&gt;"",I11&gt;E11),"Red","Amber (confirm with next sample)")))),IF(B11="Higher",IF(H11&gt;=D11,"Green",IF(OR(E11="",H11&gt;=E11),"Amber","Red")),IF(H11&lt;=D11,"Green",IF(OR(E11="",H11&lt;=E11),"Amber","Red"))))))</f>
        <v/>
      </c>
      <c r="M11" s="4">
        <f>IF(OR(H11="",I11="",J11="",G11=""),"",IF(B11="Higher",IF(AND(J11-I11&gt;=G11,I11-H11&gt;=G11),IF(F11&lt;&gt;"","Watch (declining)","Amber (declining)"),""),IF(AND(I11-J11&gt;=G11,H11-I11&gt;=G11),IF(F11&lt;&gt;"","Watch (declining)","Amber (declining)"),"")))</f>
        <v/>
      </c>
      <c r="N11" s="5" t="n"/>
      <c r="O11" s="5" t="n"/>
      <c r="P11" s="5" t="n"/>
    </row>
    <row r="12">
      <c r="A12" s="5" t="n"/>
      <c r="B12" s="5" t="n"/>
      <c r="C12" s="5" t="n"/>
      <c r="D12" s="5" t="n"/>
      <c r="E12" s="5" t="n"/>
      <c r="F12" s="5" t="n"/>
      <c r="G12" s="5" t="n"/>
      <c r="H12" s="5" t="n"/>
      <c r="I12" s="5" t="n"/>
      <c r="J12" s="5" t="n"/>
      <c r="K12" s="5" t="n"/>
      <c r="L12" s="4">
        <f>IF(H12="","",IF(AND(F12&lt;&gt;"",K12&lt;F12),"Amber (sample below minimum)",IF(F12&lt;&gt;"",IF(B12="Higher",IF(H12&gt;=D12,"Green",IF(OR(E12="",H12&gt;=E12),IF(AND(I12&lt;&gt;"",I12&lt;D12),"Amber","Watch (double next sample)"),IF(AND(I12&lt;&gt;"",I12&lt;E12),"Red","Amber (confirm with next sample)"))),IF(H12&lt;=D12,"Green",IF(OR(E12="",H12&lt;=E12),IF(AND(I12&lt;&gt;"",I12&gt;D12),"Amber","Watch (double next sample)"),IF(AND(I12&lt;&gt;"",I12&gt;E12),"Red","Amber (confirm with next sample)")))),IF(B12="Higher",IF(H12&gt;=D12,"Green",IF(OR(E12="",H12&gt;=E12),"Amber","Red")),IF(H12&lt;=D12,"Green",IF(OR(E12="",H12&lt;=E12),"Amber","Red"))))))</f>
        <v/>
      </c>
      <c r="M12" s="4">
        <f>IF(OR(H12="",I12="",J12="",G12=""),"",IF(B12="Higher",IF(AND(J12-I12&gt;=G12,I12-H12&gt;=G12),IF(F12&lt;&gt;"","Watch (declining)","Amber (declining)"),""),IF(AND(I12-J12&gt;=G12,H12-I12&gt;=G12),IF(F12&lt;&gt;"","Watch (declining)","Amber (declining)"),"")))</f>
        <v/>
      </c>
      <c r="N12" s="5" t="n"/>
      <c r="O12" s="5" t="n"/>
      <c r="P12" s="5" t="n"/>
    </row>
    <row r="13">
      <c r="A13" s="5" t="n"/>
      <c r="B13" s="5" t="n"/>
      <c r="C13" s="5" t="n"/>
      <c r="D13" s="5" t="n"/>
      <c r="E13" s="5" t="n"/>
      <c r="F13" s="5" t="n"/>
      <c r="G13" s="5" t="n"/>
      <c r="H13" s="5" t="n"/>
      <c r="I13" s="5" t="n"/>
      <c r="J13" s="5" t="n"/>
      <c r="K13" s="5" t="n"/>
      <c r="L13" s="4">
        <f>IF(H13="","",IF(AND(F13&lt;&gt;"",K13&lt;F13),"Amber (sample below minimum)",IF(F13&lt;&gt;"",IF(B13="Higher",IF(H13&gt;=D13,"Green",IF(OR(E13="",H13&gt;=E13),IF(AND(I13&lt;&gt;"",I13&lt;D13),"Amber","Watch (double next sample)"),IF(AND(I13&lt;&gt;"",I13&lt;E13),"Red","Amber (confirm with next sample)"))),IF(H13&lt;=D13,"Green",IF(OR(E13="",H13&lt;=E13),IF(AND(I13&lt;&gt;"",I13&gt;D13),"Amber","Watch (double next sample)"),IF(AND(I13&lt;&gt;"",I13&gt;E13),"Red","Amber (confirm with next sample)")))),IF(B13="Higher",IF(H13&gt;=D13,"Green",IF(OR(E13="",H13&gt;=E13),"Amber","Red")),IF(H13&lt;=D13,"Green",IF(OR(E13="",H13&lt;=E13),"Amber","Red"))))))</f>
        <v/>
      </c>
      <c r="M13" s="4">
        <f>IF(OR(H13="",I13="",J13="",G13=""),"",IF(B13="Higher",IF(AND(J13-I13&gt;=G13,I13-H13&gt;=G13),IF(F13&lt;&gt;"","Watch (declining)","Amber (declining)"),""),IF(AND(I13-J13&gt;=G13,H13-I13&gt;=G13),IF(F13&lt;&gt;"","Watch (declining)","Amber (declining)"),"")))</f>
        <v/>
      </c>
      <c r="N13" s="5" t="n"/>
      <c r="O13" s="5" t="n"/>
      <c r="P13" s="5" t="n"/>
    </row>
    <row r="14">
      <c r="A14" s="5" t="n"/>
      <c r="B14" s="5" t="n"/>
      <c r="C14" s="5" t="n"/>
      <c r="D14" s="5" t="n"/>
      <c r="E14" s="5" t="n"/>
      <c r="F14" s="5" t="n"/>
      <c r="G14" s="5" t="n"/>
      <c r="H14" s="5" t="n"/>
      <c r="I14" s="5" t="n"/>
      <c r="J14" s="5" t="n"/>
      <c r="K14" s="5" t="n"/>
      <c r="L14" s="4">
        <f>IF(H14="","",IF(AND(F14&lt;&gt;"",K14&lt;F14),"Amber (sample below minimum)",IF(F14&lt;&gt;"",IF(B14="Higher",IF(H14&gt;=D14,"Green",IF(OR(E14="",H14&gt;=E14),IF(AND(I14&lt;&gt;"",I14&lt;D14),"Amber","Watch (double next sample)"),IF(AND(I14&lt;&gt;"",I14&lt;E14),"Red","Amber (confirm with next sample)"))),IF(H14&lt;=D14,"Green",IF(OR(E14="",H14&lt;=E14),IF(AND(I14&lt;&gt;"",I14&gt;D14),"Amber","Watch (double next sample)"),IF(AND(I14&lt;&gt;"",I14&gt;E14),"Red","Amber (confirm with next sample)")))),IF(B14="Higher",IF(H14&gt;=D14,"Green",IF(OR(E14="",H14&gt;=E14),"Amber","Red")),IF(H14&lt;=D14,"Green",IF(OR(E14="",H14&lt;=E14),"Amber","Red"))))))</f>
        <v/>
      </c>
      <c r="M14" s="4">
        <f>IF(OR(H14="",I14="",J14="",G14=""),"",IF(B14="Higher",IF(AND(J14-I14&gt;=G14,I14-H14&gt;=G14),IF(F14&lt;&gt;"","Watch (declining)","Amber (declining)"),""),IF(AND(I14-J14&gt;=G14,H14-I14&gt;=G14),IF(F14&lt;&gt;"","Watch (declining)","Amber (declining)"),"")))</f>
        <v/>
      </c>
      <c r="N14" s="5" t="n"/>
      <c r="O14" s="5" t="n"/>
      <c r="P14" s="5" t="n"/>
    </row>
    <row r="15">
      <c r="A15" s="5" t="n"/>
      <c r="B15" s="5" t="n"/>
      <c r="C15" s="5" t="n"/>
      <c r="D15" s="5" t="n"/>
      <c r="E15" s="5" t="n"/>
      <c r="F15" s="5" t="n"/>
      <c r="G15" s="5" t="n"/>
      <c r="H15" s="5" t="n"/>
      <c r="I15" s="5" t="n"/>
      <c r="J15" s="5" t="n"/>
      <c r="K15" s="5" t="n"/>
      <c r="L15" s="4">
        <f>IF(H15="","",IF(AND(F15&lt;&gt;"",K15&lt;F15),"Amber (sample below minimum)",IF(F15&lt;&gt;"",IF(B15="Higher",IF(H15&gt;=D15,"Green",IF(OR(E15="",H15&gt;=E15),IF(AND(I15&lt;&gt;"",I15&lt;D15),"Amber","Watch (double next sample)"),IF(AND(I15&lt;&gt;"",I15&lt;E15),"Red","Amber (confirm with next sample)"))),IF(H15&lt;=D15,"Green",IF(OR(E15="",H15&lt;=E15),IF(AND(I15&lt;&gt;"",I15&gt;D15),"Amber","Watch (double next sample)"),IF(AND(I15&lt;&gt;"",I15&gt;E15),"Red","Amber (confirm with next sample)")))),IF(B15="Higher",IF(H15&gt;=D15,"Green",IF(OR(E15="",H15&gt;=E15),"Amber","Red")),IF(H15&lt;=D15,"Green",IF(OR(E15="",H15&lt;=E15),"Amber","Red"))))))</f>
        <v/>
      </c>
      <c r="M15" s="4">
        <f>IF(OR(H15="",I15="",J15="",G15=""),"",IF(B15="Higher",IF(AND(J15-I15&gt;=G15,I15-H15&gt;=G15),IF(F15&lt;&gt;"","Watch (declining)","Amber (declining)"),""),IF(AND(I15-J15&gt;=G15,H15-I15&gt;=G15),IF(F15&lt;&gt;"","Watch (declining)","Amber (declining)"),"")))</f>
        <v/>
      </c>
      <c r="N15" s="5" t="n"/>
      <c r="O15" s="5" t="n"/>
      <c r="P15" s="5" t="n"/>
    </row>
    <row r="16">
      <c r="A16" s="5" t="n"/>
      <c r="B16" s="5" t="n"/>
      <c r="C16" s="5" t="n"/>
      <c r="D16" s="5" t="n"/>
      <c r="E16" s="5" t="n"/>
      <c r="F16" s="5" t="n"/>
      <c r="G16" s="5" t="n"/>
      <c r="H16" s="5" t="n"/>
      <c r="I16" s="5" t="n"/>
      <c r="J16" s="5" t="n"/>
      <c r="K16" s="5" t="n"/>
      <c r="L16" s="4">
        <f>IF(H16="","",IF(AND(F16&lt;&gt;"",K16&lt;F16),"Amber (sample below minimum)",IF(F16&lt;&gt;"",IF(B16="Higher",IF(H16&gt;=D16,"Green",IF(OR(E16="",H16&gt;=E16),IF(AND(I16&lt;&gt;"",I16&lt;D16),"Amber","Watch (double next sample)"),IF(AND(I16&lt;&gt;"",I16&lt;E16),"Red","Amber (confirm with next sample)"))),IF(H16&lt;=D16,"Green",IF(OR(E16="",H16&lt;=E16),IF(AND(I16&lt;&gt;"",I16&gt;D16),"Amber","Watch (double next sample)"),IF(AND(I16&lt;&gt;"",I16&gt;E16),"Red","Amber (confirm with next sample)")))),IF(B16="Higher",IF(H16&gt;=D16,"Green",IF(OR(E16="",H16&gt;=E16),"Amber","Red")),IF(H16&lt;=D16,"Green",IF(OR(E16="",H16&lt;=E16),"Amber","Red"))))))</f>
        <v/>
      </c>
      <c r="M16" s="4">
        <f>IF(OR(H16="",I16="",J16="",G16=""),"",IF(B16="Higher",IF(AND(J16-I16&gt;=G16,I16-H16&gt;=G16),IF(F16&lt;&gt;"","Watch (declining)","Amber (declining)"),""),IF(AND(I16-J16&gt;=G16,H16-I16&gt;=G16),IF(F16&lt;&gt;"","Watch (declining)","Amber (declining)"),"")))</f>
        <v/>
      </c>
      <c r="N16" s="5" t="n"/>
      <c r="O16" s="5" t="n"/>
      <c r="P16" s="5" t="n"/>
    </row>
    <row r="18">
      <c r="A18" s="4" t="inlineStr">
        <is>
          <t>Overall status (lowest on the sheet)</t>
        </is>
      </c>
      <c r="L18" s="4">
        <f>IF(COUNTIF(L5:L16,"Red*")&gt;0,"Red",IF(OR(COUNTIF(L5:L16,"Amber*")&gt;0,COUNTIF(M5:M16,"Amber*")&gt;0),"Amber",IF(COUNTIF(L5:L16,"Green")&gt;0,"Green","")))</f>
        <v/>
      </c>
    </row>
    <row r="19">
      <c r="A19" s="7" t="inlineStr">
        <is>
          <t>A missing reading counts as missing data: report it as Amber. A critical event is Red the same day.</t>
        </is>
      </c>
    </row>
    <row r="20">
      <c r="A20" s="4" t="inlineStr">
        <is>
          <t>Sampled measures: a single reading below Green sets a watch and the next sample is doubled; a second low reading confirms Amber. A reading whose whole range sits below the Red limit is Red at once.</t>
        </is>
      </c>
    </row>
  </sheetData>
  <dataValidations count="2">
    <dataValidation sqref="B5:B16" showDropDown="0" showInputMessage="0" showErrorMessage="0" allowBlank="1" type="list">
      <formula1>"Higher,Lower"</formula1>
    </dataValidation>
    <dataValidation sqref="N5:N16" showDropDown="0" showInputMessage="0" showErrorMessage="0" allowBlank="1" type="list">
      <formula1>"Hard constraint,Performance limit,Leading signal"</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5"/>
  <sheetViews>
    <sheetView showGridLines="0" workbookViewId="0">
      <selection activeCell="A1" sqref="A1"/>
    </sheetView>
  </sheetViews>
  <sheetFormatPr baseColWidth="8" defaultRowHeight="15"/>
  <cols>
    <col width="14" customWidth="1" min="1" max="1"/>
    <col width="40" customWidth="1" min="2" max="2"/>
    <col width="14" customWidth="1" min="3" max="3"/>
    <col width="14" customWidth="1" min="4" max="4"/>
    <col width="14" customWidth="1" min="5" max="5"/>
    <col width="40" customWidth="1" min="6" max="6"/>
  </cols>
  <sheetData>
    <row r="1">
      <c r="A1" s="1" t="inlineStr">
        <is>
          <t>Five-test scorecard (Chapter 7)</t>
        </is>
      </c>
    </row>
    <row r="2">
      <c r="A2" s="2" t="inlineStr">
        <is>
          <t>Overall status is the weakest test. Use a dash for tests not scored at this stage.</t>
        </is>
      </c>
    </row>
    <row r="4" ht="30" customHeight="1">
      <c r="A4" s="3" t="inlineStr">
        <is>
          <t>Item</t>
        </is>
      </c>
      <c r="B4" s="3" t="inlineStr">
        <is>
          <t>Entry</t>
        </is>
      </c>
    </row>
    <row r="5">
      <c r="A5" s="4" t="inlineStr">
        <is>
          <t>Investment, inventory number, and stage</t>
        </is>
      </c>
      <c r="B5" s="5" t="inlineStr">
        <is>
          <t>Small-business lending agent (FYT-052), Pilot</t>
        </is>
      </c>
    </row>
    <row r="6">
      <c r="A6" s="4" t="inlineStr">
        <is>
          <t>Business owner</t>
        </is>
      </c>
      <c r="B6" s="5" t="inlineStr">
        <is>
          <t>Head of business banking</t>
        </is>
      </c>
    </row>
    <row r="7">
      <c r="A7" s="4" t="inlineStr">
        <is>
          <t>Reporting period</t>
        </is>
      </c>
      <c r="B7" s="5" t="inlineStr">
        <is>
          <t>Month 2</t>
        </is>
      </c>
    </row>
    <row r="9" ht="30" customHeight="1">
      <c r="A9" s="3" t="inlineStr">
        <is>
          <t>Test</t>
        </is>
      </c>
      <c r="B9" s="3" t="inlineStr">
        <is>
          <t>Headline measure and limit</t>
        </is>
      </c>
      <c r="C9" s="3" t="inlineStr">
        <is>
          <t>This period</t>
        </is>
      </c>
      <c r="D9" s="3" t="inlineStr">
        <is>
          <t>Last period</t>
        </is>
      </c>
      <c r="E9" s="3" t="inlineStr">
        <is>
          <t>Status</t>
        </is>
      </c>
      <c r="F9" s="3" t="inlineStr">
        <is>
          <t>Cause (if Amber or Red)</t>
        </is>
      </c>
    </row>
    <row r="10">
      <c r="A10" s="4" t="inlineStr">
        <is>
          <t>Value</t>
        </is>
      </c>
      <c r="B10" s="4" t="inlineStr">
        <is>
          <t>Rep time saved vs control; target 6 h/week</t>
        </is>
      </c>
      <c r="C10" s="5" t="inlineStr">
        <is>
          <t>5.5 h</t>
        </is>
      </c>
      <c r="D10" s="5" t="inlineStr">
        <is>
          <t>5.2 h</t>
        </is>
      </c>
      <c r="E10" s="5" t="inlineStr">
        <is>
          <t>Green</t>
        </is>
      </c>
      <c r="F10" s="5" t="inlineStr"/>
    </row>
    <row r="11">
      <c r="A11" s="4" t="inlineStr">
        <is>
          <t>Adoption</t>
        </is>
      </c>
      <c r="B11" s="4" t="inlineStr">
        <is>
          <t>Share of eligible follow-ups; target 80%</t>
        </is>
      </c>
      <c r="C11" s="5" t="inlineStr">
        <is>
          <t>88%</t>
        </is>
      </c>
      <c r="D11" s="5" t="inlineStr">
        <is>
          <t>84%</t>
        </is>
      </c>
      <c r="E11" s="5" t="inlineStr">
        <is>
          <t>Green</t>
        </is>
      </c>
      <c r="F11" s="5" t="inlineStr"/>
    </row>
    <row r="12">
      <c r="A12" s="4" t="inlineStr">
        <is>
          <t>Trust</t>
        </is>
      </c>
      <c r="B12" s="4" t="inlineStr">
        <is>
          <t>Live accuracy 92%; zero critical</t>
        </is>
      </c>
      <c r="C12" s="5" t="inlineStr">
        <is>
          <t>94%; 23 critical, one cause</t>
        </is>
      </c>
      <c r="D12" s="5" t="inlineStr">
        <is>
          <t>93%; 0</t>
        </is>
      </c>
      <c r="E12" s="5" t="inlineStr">
        <is>
          <t>Red</t>
        </is>
      </c>
      <c r="F12" s="5" t="inlineStr">
        <is>
          <t>Outdated rate quotes sent to 23 businesses</t>
        </is>
      </c>
    </row>
    <row r="13">
      <c r="A13" s="4" t="inlineStr">
        <is>
          <t>Economics</t>
        </is>
      </c>
      <c r="B13" s="4" t="inlineStr">
        <is>
          <t>Cost per email vs $0.10 plan</t>
        </is>
      </c>
      <c r="C13" s="5" t="inlineStr">
        <is>
          <t>$0.09</t>
        </is>
      </c>
      <c r="D13" s="5" t="inlineStr">
        <is>
          <t>$0.09</t>
        </is>
      </c>
      <c r="E13" s="5" t="inlineStr">
        <is>
          <t>Green</t>
        </is>
      </c>
      <c r="F13" s="5" t="inlineStr"/>
    </row>
    <row r="14">
      <c r="A14" s="4" t="inlineStr">
        <is>
          <t>Delivery</t>
        </is>
      </c>
      <c r="B14" s="4" t="inlineStr">
        <is>
          <t>Milestone slip 2 weeks or less</t>
        </is>
      </c>
      <c r="C14" s="5" t="inlineStr">
        <is>
          <t>On schedule</t>
        </is>
      </c>
      <c r="D14" s="5" t="inlineStr">
        <is>
          <t>On schedule</t>
        </is>
      </c>
      <c r="E14" s="5" t="inlineStr">
        <is>
          <t>Green</t>
        </is>
      </c>
      <c r="F14" s="5" t="inlineStr"/>
    </row>
    <row r="15">
      <c r="A15" s="4" t="inlineStr">
        <is>
          <t>Overall</t>
        </is>
      </c>
      <c r="B15" s="4" t="inlineStr">
        <is>
          <t>Weakest test</t>
        </is>
      </c>
      <c r="E15" s="4">
        <f>IF(COUNTIF(E10:E14,"Red")&gt;0,"Red",IF(COUNTIF(E10:E14,"Amber")&gt;0,"Amber",IF(COUNTIF(E10:E14,"Green")&gt;0,"Green","")))</f>
        <v/>
      </c>
    </row>
  </sheetData>
  <dataValidations count="1">
    <dataValidation sqref="E10:E14" showDropDown="0" showInputMessage="0" showErrorMessage="0" allowBlank="1" type="list">
      <formula1>"Green,Amber,Red,-"</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1"/>
  <sheetViews>
    <sheetView showGridLines="0" workbookViewId="0">
      <selection activeCell="A1" sqref="A1"/>
    </sheetView>
  </sheetViews>
  <sheetFormatPr baseColWidth="8" defaultRowHeight="15"/>
  <cols>
    <col width="36" customWidth="1" min="1" max="1"/>
    <col width="16" customWidth="1" min="2" max="2"/>
    <col width="40" customWidth="1" min="3" max="3"/>
    <col width="22" customWidth="1" min="4" max="4"/>
  </cols>
  <sheetData>
    <row r="1">
      <c r="A1" s="1" t="inlineStr">
        <is>
          <t>Value measurement and leakage (Chapter 9)</t>
        </is>
      </c>
    </row>
    <row r="2">
      <c r="A2" s="2" t="inlineStr">
        <is>
          <t>Annual figures in dollars. Leaks are entered as positive amounts.</t>
        </is>
      </c>
    </row>
    <row r="4" ht="30" customHeight="1">
      <c r="A4" s="3" t="inlineStr">
        <is>
          <t>Line</t>
        </is>
      </c>
      <c r="B4" s="3" t="inlineStr">
        <is>
          <t>Annual value ($)</t>
        </is>
      </c>
      <c r="C4" s="3" t="inlineStr">
        <is>
          <t>Cause</t>
        </is>
      </c>
      <c r="D4" s="3" t="inlineStr">
        <is>
          <t>Owner</t>
        </is>
      </c>
    </row>
    <row r="5">
      <c r="A5" s="5" t="inlineStr">
        <is>
          <t>Business case (net benefit)</t>
        </is>
      </c>
      <c r="B5" s="6" t="n">
        <v>10000000</v>
      </c>
      <c r="C5" s="5" t="inlineStr">
        <is>
          <t>Net of planned running cost</t>
        </is>
      </c>
      <c r="D5" s="5" t="inlineStr">
        <is>
          <t>Business owner</t>
        </is>
      </c>
    </row>
    <row r="6">
      <c r="A6" s="5" t="inlineStr">
        <is>
          <t>Adoption gap</t>
        </is>
      </c>
      <c r="B6" s="6" t="n">
        <v>2400000</v>
      </c>
      <c r="C6" s="5" t="inlineStr">
        <is>
          <t>Two lines of business not connected; handwritten forms routed around</t>
        </is>
      </c>
      <c r="D6" s="5" t="inlineStr">
        <is>
          <t>Business owner</t>
        </is>
      </c>
    </row>
    <row r="7">
      <c r="A7" s="5" t="inlineStr">
        <is>
          <t>Process not redesigned</t>
        </is>
      </c>
      <c r="B7" s="6" t="n">
        <v>1500000</v>
      </c>
      <c r="C7" s="5" t="inlineStr">
        <is>
          <t>Full field check kept</t>
        </is>
      </c>
      <c r="D7" s="5" t="inlineStr">
        <is>
          <t>Operations</t>
        </is>
      </c>
    </row>
    <row r="8">
      <c r="A8" s="5" t="inlineStr">
        <is>
          <t>Quality rework</t>
        </is>
      </c>
      <c r="B8" s="6" t="n">
        <v>900000</v>
      </c>
      <c r="C8" s="5" t="inlineStr">
        <is>
          <t>Handwritten form extraction errors</t>
        </is>
      </c>
      <c r="D8" s="5" t="inlineStr">
        <is>
          <t>Delivery team</t>
        </is>
      </c>
    </row>
    <row r="9">
      <c r="A9" s="5" t="inlineStr">
        <is>
          <t>Cost overrun</t>
        </is>
      </c>
      <c r="B9" s="6" t="n">
        <v>700000</v>
      </c>
      <c r="C9" s="5" t="inlineStr">
        <is>
          <t>Largest model used for every document</t>
        </is>
      </c>
      <c r="D9" s="5" t="inlineStr">
        <is>
          <t>Delivery team</t>
        </is>
      </c>
    </row>
    <row r="10">
      <c r="A10" s="4" t="inlineStr">
        <is>
          <t>Measured net benefit</t>
        </is>
      </c>
      <c r="B10" s="8">
        <f>B5-SUM(B6:B9)</f>
        <v/>
      </c>
    </row>
    <row r="11">
      <c r="A11" s="4" t="inlineStr">
        <is>
          <t>Measured as share of business case</t>
        </is>
      </c>
      <c r="B11" s="9">
        <f>IF(B5=0,"",B10/B5)</f>
        <v/>
      </c>
    </row>
    <row r="12">
      <c r="A12" s="4" t="inlineStr">
        <is>
          <t>Full running cost (planned plus overrun)</t>
        </is>
      </c>
      <c r="B12" s="6" t="n">
        <v>1700000</v>
      </c>
    </row>
    <row r="13" ht="30" customHeight="1">
      <c r="A13" s="3" t="inlineStr">
        <is>
          <t>Classification of gross benefit</t>
        </is>
      </c>
      <c r="B13" s="3" t="inlineStr">
        <is>
          <t>Annual value ($)</t>
        </is>
      </c>
      <c r="C13" s="3" t="inlineStr">
        <is>
          <t>Evidence</t>
        </is>
      </c>
      <c r="D13" s="3" t="inlineStr"/>
    </row>
    <row r="14">
      <c r="A14" s="5" t="inlineStr">
        <is>
          <t>Harvested</t>
        </is>
      </c>
      <c r="B14" s="6" t="n">
        <v>2400000</v>
      </c>
      <c r="C14" s="5" t="inlineStr">
        <is>
          <t>20 vacant positions not refilled</t>
        </is>
      </c>
    </row>
    <row r="15">
      <c r="A15" s="5" t="inlineStr">
        <is>
          <t>Redeployed</t>
        </is>
      </c>
      <c r="B15" s="6" t="n">
        <v>1200000</v>
      </c>
      <c r="C15" s="5" t="inlineStr">
        <is>
          <t>Loan-processing backlog reduced by a measured amount</t>
        </is>
      </c>
    </row>
    <row r="16">
      <c r="A16" s="5" t="inlineStr">
        <is>
          <t>Unharvested</t>
        </is>
      </c>
      <c r="B16" s="6" t="n">
        <v>2600000</v>
      </c>
      <c r="C16" s="5" t="inlineStr">
        <is>
          <t>Capacity created, not yet used for named work</t>
        </is>
      </c>
    </row>
    <row r="17">
      <c r="A17" s="4" t="inlineStr">
        <is>
          <t>Realized gross (harvested plus redeployed, Finance-confirmed)</t>
        </is>
      </c>
      <c r="B17" s="8">
        <f>B14+B15</f>
        <v/>
      </c>
    </row>
    <row r="18">
      <c r="A18" s="4" t="inlineStr">
        <is>
          <t>Realized net (gross less full running cost)</t>
        </is>
      </c>
      <c r="B18" s="8">
        <f>B17-B12</f>
        <v/>
      </c>
    </row>
    <row r="19">
      <c r="A19" s="4" t="inlineStr">
        <is>
          <t>Realized net as share of business case</t>
        </is>
      </c>
      <c r="B19" s="9">
        <f>IF(B5=0,"",B18/B5)</f>
        <v/>
      </c>
    </row>
    <row r="20">
      <c r="A20" s="4" t="inlineStr">
        <is>
          <t>Value test on realized net (default limits)</t>
        </is>
      </c>
      <c r="B20" s="4">
        <f>IF(B19="","",IF(B19&gt;=0.9,"Green",IF(B19&gt;=0.7,"Amber","Red")))</f>
        <v/>
      </c>
    </row>
    <row r="21">
      <c r="A21" s="4" t="inlineStr">
        <is>
          <t>Check: classes add up to gross benefit</t>
        </is>
      </c>
      <c r="B21" s="4">
        <f>IF(ABS(SUM(B14:B16)-(B10+B12))&lt;1,"OK","Does not add up")</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3"/>
  <sheetViews>
    <sheetView showGridLines="0" workbookViewId="0">
      <selection activeCell="A1" sqref="A1"/>
    </sheetView>
  </sheetViews>
  <sheetFormatPr baseColWidth="8" defaultRowHeight="15"/>
  <cols>
    <col width="36" customWidth="1" min="1" max="1"/>
    <col width="16" customWidth="1" min="2" max="2"/>
    <col width="16" customWidth="1" min="3" max="3"/>
    <col width="14" customWidth="1" min="4" max="4"/>
  </cols>
  <sheetData>
    <row r="1">
      <c r="A1" s="1" t="inlineStr">
        <is>
          <t>Monthly cost report (Chapter 10)</t>
        </is>
      </c>
    </row>
    <row r="2">
      <c r="A2" s="2" t="inlineStr">
        <is>
          <t>One use case per copy of this sheet. Dollars per month.</t>
        </is>
      </c>
    </row>
    <row r="4" ht="30" customHeight="1">
      <c r="A4" s="3" t="inlineStr">
        <is>
          <t>Item</t>
        </is>
      </c>
      <c r="B4" s="3" t="inlineStr">
        <is>
          <t>Plan</t>
        </is>
      </c>
      <c r="C4" s="3" t="inlineStr">
        <is>
          <t>Actual</t>
        </is>
      </c>
      <c r="D4" s="3" t="inlineStr">
        <is>
          <t>Variance</t>
        </is>
      </c>
    </row>
    <row r="5">
      <c r="A5" s="4" t="inlineStr">
        <is>
          <t>Completed transactions</t>
        </is>
      </c>
      <c r="B5" s="10" t="n">
        <v>150000</v>
      </c>
      <c r="C5" s="10" t="n">
        <v>200000</v>
      </c>
      <c r="D5" s="9">
        <f>IF(B5=0,"",C5/B5-1)</f>
        <v/>
      </c>
    </row>
    <row r="6">
      <c r="A6" s="4" t="inlineStr">
        <is>
          <t>Model usage ($)</t>
        </is>
      </c>
      <c r="B6" s="6" t="n">
        <v>10500</v>
      </c>
      <c r="C6" s="6" t="n">
        <v>19000</v>
      </c>
      <c r="D6" s="9">
        <f>IF(B6=0,"",C6/B6-1)</f>
        <v/>
      </c>
    </row>
    <row r="7">
      <c r="A7" s="4" t="inlineStr">
        <is>
          <t>Share of platform cost ($)</t>
        </is>
      </c>
      <c r="B7" s="6" t="n">
        <v>7500</v>
      </c>
      <c r="C7" s="6" t="n">
        <v>10000</v>
      </c>
      <c r="D7" s="9">
        <f>IF(B7=0,"",C7/B7-1)</f>
        <v/>
      </c>
    </row>
    <row r="8">
      <c r="A8" s="4" t="inlineStr">
        <is>
          <t>Licenses ($)</t>
        </is>
      </c>
      <c r="B8" s="6" t="n">
        <v>3000</v>
      </c>
      <c r="C8" s="6" t="n">
        <v>4000</v>
      </c>
      <c r="D8" s="9">
        <f>IF(B8=0,"",C8/B8-1)</f>
        <v/>
      </c>
    </row>
    <row r="9">
      <c r="A9" s="4" t="inlineStr">
        <is>
          <t>Support effort ($)</t>
        </is>
      </c>
      <c r="B9" s="6" t="n">
        <v>6000</v>
      </c>
      <c r="C9" s="6" t="n">
        <v>8000</v>
      </c>
      <c r="D9" s="9">
        <f>IF(B9=0,"",C9/B9-1)</f>
        <v/>
      </c>
    </row>
    <row r="10">
      <c r="A10" s="4" t="inlineStr">
        <is>
          <t>Total cost ($)</t>
        </is>
      </c>
      <c r="B10" s="8">
        <f>SUM(B6:B9)</f>
        <v/>
      </c>
      <c r="C10" s="8">
        <f>SUM(C6:C9)</f>
        <v/>
      </c>
      <c r="D10" s="9">
        <f>IF(B10=0,"",C10/B10-1)</f>
        <v/>
      </c>
    </row>
    <row r="11">
      <c r="A11" s="4" t="inlineStr">
        <is>
          <t>Unit cost ($ per transaction)</t>
        </is>
      </c>
      <c r="B11" s="11">
        <f>IF(B5=0,"",B10/B5)</f>
        <v/>
      </c>
      <c r="C11" s="11">
        <f>IF(C5=0,"",C10/C5)</f>
        <v/>
      </c>
      <c r="D11" s="9">
        <f>IF(OR(B11="",C11=""),"",C11/B11-1)</f>
        <v/>
      </c>
    </row>
    <row r="12">
      <c r="A12" s="4" t="inlineStr">
        <is>
          <t>Economics status (default limits)</t>
        </is>
      </c>
      <c r="C12" s="4">
        <f>IF(D11="","",IF(D11&lt;=0.1,"Green",IF(D11&lt;=0.25,"Amber","Red")))</f>
        <v/>
      </c>
    </row>
    <row r="13">
      <c r="A13" s="4" t="inlineStr">
        <is>
          <t>Forecast variance over 15%?</t>
        </is>
      </c>
      <c r="C13" s="4">
        <f>IF(D10="","",IF(ABS(D10)&gt;0.15,"Yes: explain volume vs unit cost","No"))</f>
        <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5"/>
  <sheetViews>
    <sheetView showGridLines="0" workbookViewId="0">
      <selection activeCell="A1" sqref="A1"/>
    </sheetView>
  </sheetViews>
  <sheetFormatPr baseColWidth="8" defaultRowHeight="15"/>
  <cols>
    <col width="36" customWidth="1" min="1" max="1"/>
    <col width="16" customWidth="1" min="2" max="2"/>
    <col width="12" customWidth="1" min="3" max="3"/>
    <col width="30" customWidth="1" min="4" max="4"/>
    <col width="34" customWidth="1" min="5" max="5"/>
  </cols>
  <sheetData>
    <row r="1">
      <c r="A1" s="1" t="inlineStr">
        <is>
          <t>Monthly leadership page (Chapter 14)</t>
        </is>
      </c>
    </row>
    <row r="2">
      <c r="A2" s="2" t="inlineStr">
        <is>
          <t>List every investment with its annual spend and overall status.</t>
        </is>
      </c>
    </row>
    <row r="4" ht="30" customHeight="1">
      <c r="A4" s="3" t="inlineStr">
        <is>
          <t>Investment and stage</t>
        </is>
      </c>
      <c r="B4" s="3" t="inlineStr">
        <is>
          <t>Annual spend ($)</t>
        </is>
      </c>
      <c r="C4" s="3" t="inlineStr">
        <is>
          <t>Overall</t>
        </is>
      </c>
      <c r="D4" s="3" t="inlineStr">
        <is>
          <t>Tests not Green</t>
        </is>
      </c>
      <c r="E4" s="3" t="inlineStr">
        <is>
          <t>Decision or help needed</t>
        </is>
      </c>
    </row>
    <row r="5">
      <c r="A5" s="5" t="inlineStr">
        <is>
          <t>Customer service assistant (Run)</t>
        </is>
      </c>
      <c r="B5" s="6" t="n">
        <v>400000</v>
      </c>
      <c r="C5" s="5" t="inlineStr">
        <is>
          <t>Amber</t>
        </is>
      </c>
      <c r="D5" s="5" t="inlineStr">
        <is>
          <t>Economics</t>
        </is>
      </c>
      <c r="E5" s="5" t="inlineStr">
        <is>
          <t>Fix: unit cost 14% over plan</t>
        </is>
      </c>
    </row>
    <row r="6">
      <c r="A6" s="5" t="inlineStr">
        <is>
          <t>Document intake (Scale)</t>
        </is>
      </c>
      <c r="B6" s="6" t="n">
        <v>1700000</v>
      </c>
      <c r="C6" s="5" t="inlineStr">
        <is>
          <t>Red</t>
        </is>
      </c>
      <c r="D6" s="5" t="inlineStr">
        <is>
          <t>Value; Adoption; Economics; Delivery</t>
        </is>
      </c>
      <c r="E6" s="5" t="inlineStr">
        <is>
          <t>Fix: leakage review; 19% realized net</t>
        </is>
      </c>
    </row>
    <row r="7">
      <c r="A7" s="5" t="inlineStr">
        <is>
          <t>Fraud model (Run)</t>
        </is>
      </c>
      <c r="B7" s="6" t="n">
        <v>900000</v>
      </c>
      <c r="C7" s="5" t="inlineStr">
        <is>
          <t>Amber</t>
        </is>
      </c>
      <c r="D7" s="5" t="inlineStr">
        <is>
          <t>Trust</t>
        </is>
      </c>
      <c r="E7" s="5" t="inlineStr">
        <is>
          <t>Fix: precision down two months</t>
        </is>
      </c>
    </row>
    <row r="8">
      <c r="A8" s="5" t="inlineStr">
        <is>
          <t>Coding assistant (Run)</t>
        </is>
      </c>
      <c r="B8" s="6" t="n">
        <v>1200000</v>
      </c>
      <c r="C8" s="5" t="inlineStr">
        <is>
          <t>Green</t>
        </is>
      </c>
      <c r="D8" s="5" t="inlineStr"/>
      <c r="E8" s="5" t="inlineStr"/>
    </row>
    <row r="9">
      <c r="A9" s="5" t="n"/>
      <c r="B9" s="6" t="n"/>
      <c r="C9" s="5" t="n"/>
      <c r="D9" s="5" t="n"/>
      <c r="E9" s="5" t="n"/>
    </row>
    <row r="10">
      <c r="A10" s="5" t="n"/>
      <c r="B10" s="6" t="n"/>
      <c r="C10" s="5" t="n"/>
      <c r="D10" s="5" t="n"/>
      <c r="E10" s="5" t="n"/>
    </row>
    <row r="11">
      <c r="A11" s="5" t="n"/>
      <c r="B11" s="6" t="n"/>
      <c r="C11" s="5" t="n"/>
      <c r="D11" s="5" t="n"/>
      <c r="E11" s="5" t="n"/>
    </row>
    <row r="12">
      <c r="A12" s="5" t="n"/>
      <c r="B12" s="6" t="n"/>
      <c r="C12" s="5" t="n"/>
      <c r="D12" s="5" t="n"/>
      <c r="E12" s="5" t="n"/>
    </row>
    <row r="13">
      <c r="A13" s="5" t="n"/>
      <c r="B13" s="6" t="n"/>
      <c r="C13" s="5" t="n"/>
      <c r="D13" s="5" t="n"/>
      <c r="E13" s="5" t="n"/>
    </row>
    <row r="14">
      <c r="A14" s="5" t="n"/>
      <c r="B14" s="6" t="n"/>
      <c r="C14" s="5" t="n"/>
      <c r="D14" s="5" t="n"/>
      <c r="E14" s="5" t="n"/>
    </row>
    <row r="15">
      <c r="A15" s="5" t="n"/>
      <c r="B15" s="6" t="n"/>
      <c r="C15" s="5" t="n"/>
      <c r="D15" s="5" t="n"/>
      <c r="E15" s="5" t="n"/>
    </row>
    <row r="16">
      <c r="A16" s="5" t="n"/>
      <c r="B16" s="6" t="n"/>
      <c r="C16" s="5" t="n"/>
      <c r="D16" s="5" t="n"/>
      <c r="E16" s="5" t="n"/>
    </row>
    <row r="17">
      <c r="A17" s="5" t="n"/>
      <c r="B17" s="6" t="n"/>
      <c r="C17" s="5" t="n"/>
      <c r="D17" s="5" t="n"/>
      <c r="E17" s="5" t="n"/>
    </row>
    <row r="18">
      <c r="A18" s="5" t="n"/>
      <c r="B18" s="6" t="n"/>
      <c r="C18" s="5" t="n"/>
      <c r="D18" s="5" t="n"/>
      <c r="E18" s="5" t="n"/>
    </row>
    <row r="19">
      <c r="A19" s="5" t="n"/>
      <c r="B19" s="6" t="n"/>
      <c r="C19" s="5" t="n"/>
      <c r="D19" s="5" t="n"/>
      <c r="E19" s="5" t="n"/>
    </row>
    <row r="20">
      <c r="A20" s="5" t="n"/>
      <c r="B20" s="6" t="n"/>
      <c r="C20" s="5" t="n"/>
      <c r="D20" s="5" t="n"/>
      <c r="E20" s="5" t="n"/>
    </row>
    <row r="21">
      <c r="A21" s="5" t="n"/>
      <c r="B21" s="6" t="n"/>
      <c r="C21" s="5" t="n"/>
      <c r="D21" s="5" t="n"/>
      <c r="E21" s="5" t="n"/>
    </row>
    <row r="22">
      <c r="A22" s="5" t="n"/>
      <c r="B22" s="6" t="n"/>
      <c r="C22" s="5" t="n"/>
      <c r="D22" s="5" t="n"/>
      <c r="E22" s="5" t="n"/>
    </row>
    <row r="23">
      <c r="A23" s="5" t="n"/>
      <c r="B23" s="6" t="n"/>
      <c r="C23" s="5" t="n"/>
      <c r="D23" s="5" t="n"/>
      <c r="E23" s="5" t="n"/>
    </row>
    <row r="24">
      <c r="A24" s="5" t="n"/>
      <c r="B24" s="6" t="n"/>
      <c r="C24" s="5" t="n"/>
      <c r="D24" s="5" t="n"/>
      <c r="E24" s="5" t="n"/>
    </row>
    <row r="25">
      <c r="A25" s="5" t="n"/>
      <c r="B25" s="6" t="n"/>
      <c r="C25" s="5" t="n"/>
      <c r="D25" s="5" t="n"/>
      <c r="E25" s="5" t="n"/>
    </row>
    <row r="26">
      <c r="A26" s="5" t="n"/>
      <c r="B26" s="6" t="n"/>
      <c r="C26" s="5" t="n"/>
      <c r="D26" s="5" t="n"/>
      <c r="E26" s="5" t="n"/>
    </row>
    <row r="27">
      <c r="A27" s="5" t="n"/>
      <c r="B27" s="6" t="n"/>
      <c r="C27" s="5" t="n"/>
      <c r="D27" s="5" t="n"/>
      <c r="E27" s="5" t="n"/>
    </row>
    <row r="28">
      <c r="A28" s="5" t="n"/>
      <c r="B28" s="6" t="n"/>
      <c r="C28" s="5" t="n"/>
      <c r="D28" s="5" t="n"/>
      <c r="E28" s="5" t="n"/>
    </row>
    <row r="29">
      <c r="A29" s="5" t="n"/>
      <c r="B29" s="6" t="n"/>
      <c r="C29" s="5" t="n"/>
      <c r="D29" s="5" t="n"/>
      <c r="E29" s="5" t="n"/>
    </row>
    <row r="31">
      <c r="A31" s="4" t="inlineStr">
        <is>
          <t>Total spend ($)</t>
        </is>
      </c>
      <c r="B31" s="8">
        <f>SUM(B5:B29)</f>
        <v/>
      </c>
    </row>
    <row r="32">
      <c r="A32" s="4" t="inlineStr">
        <is>
          <t>Share of spend in Green</t>
        </is>
      </c>
      <c r="B32" s="9">
        <f>IF($B$31=0,"",SUMIF($C$5:$C$29,"Green",$B$5:$B$29)/$B$31)</f>
        <v/>
      </c>
    </row>
    <row r="33">
      <c r="A33" s="4" t="inlineStr">
        <is>
          <t>Share of spend in Amber</t>
        </is>
      </c>
      <c r="B33" s="9">
        <f>IF($B$31=0,"",SUMIF($C$5:$C$29,"Amber",$B$5:$B$29)/$B$31)</f>
        <v/>
      </c>
    </row>
    <row r="34">
      <c r="A34" s="4" t="inlineStr">
        <is>
          <t>Share of spend in Red</t>
        </is>
      </c>
      <c r="B34" s="9">
        <f>IF($B$31=0,"",SUMIF($C$5:$C$29,"Red",$B$5:$B$29)/$B$31)</f>
        <v/>
      </c>
    </row>
    <row r="35">
      <c r="A35" s="4" t="inlineStr">
        <is>
          <t>Red spend target (10% or less) met?</t>
        </is>
      </c>
      <c r="B35" s="4">
        <f>IF(B34="","",IF(B34&lt;=0.1,"Yes","No"))</f>
        <v/>
      </c>
    </row>
  </sheetData>
  <dataValidations count="1">
    <dataValidation sqref="C5:C29" showDropDown="0" showInputMessage="0" showErrorMessage="0" allowBlank="1" type="list">
      <formula1>"Green,Amber,Red"</formula1>
    </dataValidation>
  </dataValidation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5"/>
  <sheetViews>
    <sheetView showGridLines="0" workbookViewId="0">
      <selection activeCell="A1" sqref="A1"/>
    </sheetView>
  </sheetViews>
  <sheetFormatPr baseColWidth="8" defaultRowHeight="15"/>
  <cols>
    <col width="52" customWidth="1" min="1" max="1"/>
    <col width="70" customWidth="1" min="2" max="2"/>
  </cols>
  <sheetData>
    <row r="1">
      <c r="A1" s="1" t="inlineStr">
        <is>
          <t>Gate decision record (Chapter 13)</t>
        </is>
      </c>
    </row>
    <row r="2">
      <c r="A2" s="2" t="inlineStr"/>
    </row>
    <row r="4" ht="30" customHeight="1">
      <c r="A4" s="3" t="inlineStr">
        <is>
          <t>Item</t>
        </is>
      </c>
      <c r="B4" s="3" t="inlineStr">
        <is>
          <t>Entry</t>
        </is>
      </c>
    </row>
    <row r="5">
      <c r="A5" s="4" t="inlineStr">
        <is>
          <t>Investment, inventory number, and tier</t>
        </is>
      </c>
      <c r="B5" s="5" t="inlineStr">
        <is>
          <t>Contract review (FYT-077), Medium</t>
        </is>
      </c>
    </row>
    <row r="6">
      <c r="A6" s="4" t="inlineStr">
        <is>
          <t>Gate</t>
        </is>
      </c>
      <c r="B6" s="5" t="inlineStr">
        <is>
          <t>Explore to Pilot</t>
        </is>
      </c>
    </row>
    <row r="7">
      <c r="A7" s="4" t="inlineStr">
        <is>
          <t>Criteria agreed at the start of the stage (date)</t>
        </is>
      </c>
      <c r="B7" s="5" t="inlineStr">
        <is>
          <t>90% on 300-clause test set; baseline captured</t>
        </is>
      </c>
    </row>
    <row r="8">
      <c r="A8" s="4" t="inlineStr">
        <is>
          <t>Evidence against each Green criterion</t>
        </is>
      </c>
      <c r="B8" s="5" t="inlineStr">
        <is>
          <t>92% on second iteration; baseline 3.5 hours per contract</t>
        </is>
      </c>
    </row>
    <row r="9">
      <c r="A9" s="4" t="inlineStr">
        <is>
          <t>Evidence against each stop criterion</t>
        </is>
      </c>
      <c r="B9" s="5" t="inlineStr">
        <is>
          <t>Target met; stop criterion not triggered</t>
        </is>
      </c>
    </row>
    <row r="10">
      <c r="A10" s="4" t="inlineStr">
        <is>
          <t>Five-test status at the gate</t>
        </is>
      </c>
      <c r="B10" s="5" t="inlineStr">
        <is>
          <t>Trust Green (test set); Delivery Green</t>
        </is>
      </c>
    </row>
    <row r="11">
      <c r="A11" s="4" t="inlineStr">
        <is>
          <t>Decision</t>
        </is>
      </c>
      <c r="B11" s="5" t="inlineStr">
        <is>
          <t>Fund</t>
        </is>
      </c>
    </row>
    <row r="12">
      <c r="A12" s="4" t="inlineStr">
        <is>
          <t>If fix: actions, owner, and end date</t>
        </is>
      </c>
      <c r="B12" s="5" t="inlineStr"/>
    </row>
    <row r="13">
      <c r="A13" s="4" t="inlineStr">
        <is>
          <t>If fund: next-stage budget cap, end date, Green and stop criteria</t>
        </is>
      </c>
      <c r="B13" s="5" t="inlineStr">
        <is>
          <t>$250,000; four months; review time 30% lower than control</t>
        </is>
      </c>
    </row>
    <row r="14">
      <c r="A14" s="4" t="inlineStr">
        <is>
          <t>If stop: retirement steps, budget returned, lessons recorded</t>
        </is>
      </c>
      <c r="B14" s="5" t="inlineStr"/>
    </row>
    <row r="15">
      <c r="A15" s="4" t="inlineStr">
        <is>
          <t>Decided by, date, and dissent</t>
        </is>
      </c>
      <c r="B15" s="5" t="inlineStr">
        <is>
          <t>Governance lead and sponsor</t>
        </is>
      </c>
    </row>
  </sheetData>
  <dataValidations count="1">
    <dataValidation sqref="B11" showDropDown="0" showInputMessage="0" showErrorMessage="0" allowBlank="1" type="list">
      <formula1>"Fund,Fix once,Stop and reallocate"</formula1>
    </dataValidation>
  </dataValidation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1"/>
  <sheetViews>
    <sheetView showGridLines="0" workbookViewId="0">
      <selection activeCell="A1" sqref="A1"/>
    </sheetView>
  </sheetViews>
  <sheetFormatPr baseColWidth="8" defaultRowHeight="15"/>
  <cols>
    <col width="52" customWidth="1" min="1" max="1"/>
    <col width="70" customWidth="1" min="2" max="2"/>
  </cols>
  <sheetData>
    <row r="1">
      <c r="A1" s="1" t="inlineStr">
        <is>
          <t>Red decision memo (Chapter 14)</t>
        </is>
      </c>
    </row>
    <row r="2">
      <c r="A2" s="2" t="inlineStr">
        <is>
          <t>One to two pages. Circulate before the review board meeting.</t>
        </is>
      </c>
    </row>
    <row r="4" ht="30" customHeight="1">
      <c r="A4" s="3" t="inlineStr">
        <is>
          <t>Item</t>
        </is>
      </c>
      <c r="B4" s="3" t="inlineStr">
        <is>
          <t>Entry</t>
        </is>
      </c>
    </row>
    <row r="5">
      <c r="A5" s="4" t="inlineStr">
        <is>
          <t>Investment, stage, and inventory number</t>
        </is>
      </c>
      <c r="B5" s="5" t="inlineStr">
        <is>
          <t>Chat tools, three (Run)</t>
        </is>
      </c>
    </row>
    <row r="6">
      <c r="A6" s="4" t="inlineStr">
        <is>
          <t>Cause and evidence</t>
        </is>
      </c>
      <c r="B6" s="5" t="inlineStr">
        <is>
          <t>Three tools doing the same job; 2,300 licenses, about 900 weekly users; no baseline</t>
        </is>
      </c>
    </row>
    <row r="7">
      <c r="A7" s="4" t="inlineStr">
        <is>
          <t>Options (fix: cost and timing; stop: write-off and money released)</t>
        </is>
      </c>
      <c r="B7" s="5" t="inlineStr">
        <is>
          <t>A keep all; B consolidate to one tool (about $450,000 a year); C stop all</t>
        </is>
      </c>
    </row>
    <row r="8">
      <c r="A8" s="4" t="inlineStr">
        <is>
          <t>Customer impact, and risk impact</t>
        </is>
      </c>
      <c r="B8" s="5" t="inlineStr">
        <is>
          <t>Option B moves all use under the strongest data terms</t>
        </is>
      </c>
    </row>
    <row r="9">
      <c r="A9" s="4" t="inlineStr">
        <is>
          <t>Recommendation</t>
        </is>
      </c>
      <c r="B9" s="5" t="inlineStr">
        <is>
          <t>Option B, migration within 90 days</t>
        </is>
      </c>
    </row>
    <row r="10">
      <c r="A10" s="4" t="inlineStr">
        <is>
          <t>Decision needed by</t>
        </is>
      </c>
      <c r="B10" s="5" t="inlineStr">
        <is>
          <t>Next review board meeting</t>
        </is>
      </c>
    </row>
    <row r="11">
      <c r="A11" s="4" t="inlineStr">
        <is>
          <t>Decision, date, and dissent (after the meeting)</t>
        </is>
      </c>
      <c r="B11"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9"/>
  <sheetViews>
    <sheetView showGridLines="0" workbookViewId="0">
      <selection activeCell="A1" sqref="A1"/>
    </sheetView>
  </sheetViews>
  <sheetFormatPr baseColWidth="8" defaultRowHeight="15"/>
  <cols>
    <col width="22" customWidth="1" min="1" max="1"/>
    <col width="30" customWidth="1" min="2" max="2"/>
    <col width="14" customWidth="1" min="3" max="3"/>
    <col width="14" customWidth="1" min="4" max="4"/>
    <col width="12" customWidth="1" min="5" max="5"/>
    <col width="16" customWidth="1" min="6" max="6"/>
    <col width="26" customWidth="1" min="7" max="7"/>
  </cols>
  <sheetData>
    <row r="1">
      <c r="A1" s="1" t="inlineStr">
        <is>
          <t>General-purpose tool value plan (Chapter 17)</t>
        </is>
      </c>
    </row>
    <row r="2">
      <c r="A2" s="2" t="inlineStr">
        <is>
          <t>One row per role group. Times are minutes per task from task sampling or the cohort comparison.</t>
        </is>
      </c>
    </row>
    <row r="4" ht="30" customHeight="1">
      <c r="A4" s="3" t="inlineStr">
        <is>
          <t>Role group</t>
        </is>
      </c>
      <c r="B4" s="3" t="inlineStr">
        <is>
          <t>Named task</t>
        </is>
      </c>
      <c r="C4" s="3" t="inlineStr">
        <is>
          <t>Minutes without</t>
        </is>
      </c>
      <c r="D4" s="3" t="inlineStr">
        <is>
          <t>Minutes with</t>
        </is>
      </c>
      <c r="E4" s="3" t="inlineStr">
        <is>
          <t>Change</t>
        </is>
      </c>
      <c r="F4" s="3" t="inlineStr">
        <is>
          <t>Measurable?</t>
        </is>
      </c>
      <c r="G4" s="3" t="inlineStr">
        <is>
          <t>Decision</t>
        </is>
      </c>
    </row>
    <row r="5">
      <c r="A5" s="5" t="inlineStr">
        <is>
          <t>Credit analysts</t>
        </is>
      </c>
      <c r="B5" s="5" t="inlineStr">
        <is>
          <t>Credit memo on a loan application</t>
        </is>
      </c>
      <c r="C5" s="5" t="n">
        <v>35</v>
      </c>
      <c r="D5" s="5" t="n">
        <v>26</v>
      </c>
      <c r="E5" s="9">
        <f>IF(OR(C5="",D5="",C5=0),"",D5/C5-1)</f>
        <v/>
      </c>
      <c r="F5" s="5" t="inlineStr">
        <is>
          <t>Yes</t>
        </is>
      </c>
      <c r="G5" s="5" t="inlineStr">
        <is>
          <t>License</t>
        </is>
      </c>
    </row>
    <row r="6">
      <c r="A6" s="5" t="inlineStr">
        <is>
          <t>Finance analysts</t>
        </is>
      </c>
      <c r="B6" s="5" t="inlineStr">
        <is>
          <t>Monthly variance commentary</t>
        </is>
      </c>
      <c r="C6" s="5" t="n">
        <v>90</v>
      </c>
      <c r="D6" s="5" t="n">
        <v>72</v>
      </c>
      <c r="E6" s="9">
        <f>IF(OR(C6="",D6="",C6=0),"",D6/C6-1)</f>
        <v/>
      </c>
      <c r="F6" s="5" t="inlineStr">
        <is>
          <t>Yes</t>
        </is>
      </c>
      <c r="G6" s="5" t="inlineStr">
        <is>
          <t>License</t>
        </is>
      </c>
    </row>
    <row r="7">
      <c r="A7" s="5" t="inlineStr">
        <is>
          <t>Service supervisors</t>
        </is>
      </c>
      <c r="B7" s="5" t="inlineStr">
        <is>
          <t>Call quality notes</t>
        </is>
      </c>
      <c r="C7" s="5" t="n">
        <v>20</v>
      </c>
      <c r="D7" s="5" t="n">
        <v>17</v>
      </c>
      <c r="E7" s="9">
        <f>IF(OR(C7="",D7="",C7=0),"",D7/C7-1)</f>
        <v/>
      </c>
      <c r="F7" s="5" t="inlineStr">
        <is>
          <t>Yes, smaller</t>
        </is>
      </c>
      <c r="G7" s="5" t="inlineStr">
        <is>
          <t>License</t>
        </is>
      </c>
    </row>
    <row r="8">
      <c r="A8" s="5" t="inlineStr">
        <is>
          <t>HR advisers</t>
        </is>
      </c>
      <c r="B8" s="5" t="inlineStr">
        <is>
          <t>Replies to policy questions</t>
        </is>
      </c>
      <c r="C8" s="5" t="n">
        <v>12</v>
      </c>
      <c r="D8" s="5" t="n">
        <v>11</v>
      </c>
      <c r="E8" s="9">
        <f>IF(OR(C8="",D8="",C8=0),"",D8/C8-1)</f>
        <v/>
      </c>
      <c r="F8" s="5" t="inlineStr">
        <is>
          <t>No</t>
        </is>
      </c>
      <c r="G8" s="5" t="inlineStr">
        <is>
          <t>Request pool only</t>
        </is>
      </c>
    </row>
    <row r="9">
      <c r="A9" s="5" t="n"/>
      <c r="B9" s="5" t="n"/>
      <c r="C9" s="5" t="n"/>
      <c r="D9" s="5" t="n"/>
      <c r="E9" s="9">
        <f>IF(OR(C9="",D9="",C9=0),"",D9/C9-1)</f>
        <v/>
      </c>
      <c r="F9" s="5" t="n"/>
      <c r="G9" s="5" t="n"/>
    </row>
    <row r="10">
      <c r="A10" s="5" t="n"/>
      <c r="B10" s="5" t="n"/>
      <c r="C10" s="5" t="n"/>
      <c r="D10" s="5" t="n"/>
      <c r="E10" s="9">
        <f>IF(OR(C10="",D10="",C10=0),"",D10/C10-1)</f>
        <v/>
      </c>
      <c r="F10" s="5" t="n"/>
      <c r="G10" s="5" t="n"/>
    </row>
    <row r="11">
      <c r="A11" s="5" t="n"/>
      <c r="B11" s="5" t="n"/>
      <c r="C11" s="5" t="n"/>
      <c r="D11" s="5" t="n"/>
      <c r="E11" s="9">
        <f>IF(OR(C11="",D11="",C11=0),"",D11/C11-1)</f>
        <v/>
      </c>
      <c r="F11" s="5" t="n"/>
      <c r="G11" s="5" t="n"/>
    </row>
    <row r="12">
      <c r="A12" s="5" t="n"/>
      <c r="B12" s="5" t="n"/>
      <c r="C12" s="5" t="n"/>
      <c r="D12" s="5" t="n"/>
      <c r="E12" s="9">
        <f>IF(OR(C12="",D12="",C12=0),"",D12/C12-1)</f>
        <v/>
      </c>
      <c r="F12" s="5" t="n"/>
      <c r="G12" s="5" t="n"/>
    </row>
    <row r="13">
      <c r="A13" s="5" t="n"/>
      <c r="B13" s="5" t="n"/>
      <c r="C13" s="5" t="n"/>
      <c r="D13" s="5" t="n"/>
      <c r="E13" s="9">
        <f>IF(OR(C13="",D13="",C13=0),"",D13/C13-1)</f>
        <v/>
      </c>
      <c r="F13" s="5" t="n"/>
      <c r="G13" s="5" t="n"/>
    </row>
    <row r="14">
      <c r="A14" s="5" t="n"/>
      <c r="B14" s="5" t="n"/>
      <c r="C14" s="5" t="n"/>
      <c r="D14" s="5" t="n"/>
      <c r="E14" s="9">
        <f>IF(OR(C14="",D14="",C14=0),"",D14/C14-1)</f>
        <v/>
      </c>
      <c r="F14" s="5" t="n"/>
      <c r="G14" s="5" t="n"/>
    </row>
    <row r="15">
      <c r="A15" s="5" t="n"/>
      <c r="B15" s="5" t="n"/>
      <c r="C15" s="5" t="n"/>
      <c r="D15" s="5" t="n"/>
      <c r="E15" s="9">
        <f>IF(OR(C15="",D15="",C15=0),"",D15/C15-1)</f>
        <v/>
      </c>
      <c r="F15" s="5" t="n"/>
      <c r="G15" s="5" t="n"/>
    </row>
    <row r="17">
      <c r="A17" s="4" t="inlineStr">
        <is>
          <t>Seats</t>
        </is>
      </c>
      <c r="C17" s="10" t="n">
        <v>950</v>
      </c>
    </row>
    <row r="18">
      <c r="A18" s="4" t="inlineStr">
        <is>
          <t>Price per seat per month ($)</t>
        </is>
      </c>
      <c r="C18" s="6" t="n">
        <v>30</v>
      </c>
    </row>
    <row r="19">
      <c r="A19" s="4" t="inlineStr">
        <is>
          <t>Annual cost ($)</t>
        </is>
      </c>
      <c r="C19" s="8">
        <f>C17*C18*12</f>
        <v/>
      </c>
    </row>
  </sheetData>
  <pageMargins left="0.75" right="0.75" top="1" bottom="1" header="0.5" footer="0.5"/>
  <legacyDrawing xmlns:r="http://schemas.openxmlformats.org/officeDocument/2006/relationships" r:id="anysvml"/>
</worksheet>
</file>

<file path=xl/worksheets/sheet14.xml><?xml version="1.0" encoding="utf-8"?>
<worksheet xmlns="http://schemas.openxmlformats.org/spreadsheetml/2006/main">
  <sheetPr>
    <outlinePr summaryBelow="1" summaryRight="1"/>
    <pageSetUpPr/>
  </sheetPr>
  <dimension ref="A1:E18"/>
  <sheetViews>
    <sheetView showGridLines="0" workbookViewId="0">
      <selection activeCell="A1" sqref="A1"/>
    </sheetView>
  </sheetViews>
  <sheetFormatPr baseColWidth="8" defaultRowHeight="15"/>
  <cols>
    <col width="16" customWidth="1" min="1" max="1"/>
    <col width="56" customWidth="1" min="2" max="2"/>
    <col width="40" customWidth="1" min="3" max="3"/>
    <col width="40" customWidth="1" min="4" max="4"/>
    <col width="14" customWidth="1" min="5" max="5"/>
  </cols>
  <sheetData>
    <row r="1">
      <c r="A1" s="1" t="inlineStr">
        <is>
          <t>Vendor due-diligence questions (Appendix D)</t>
        </is>
      </c>
    </row>
    <row r="2">
      <c r="A2" s="2" t="inlineStr">
        <is>
          <t>Not legal advice. Review answers with Procurement and Legal.</t>
        </is>
      </c>
    </row>
    <row r="4" ht="30" customHeight="1">
      <c r="A4" s="3" t="inlineStr">
        <is>
          <t>Area</t>
        </is>
      </c>
      <c r="B4" s="3" t="inlineStr">
        <is>
          <t>Question</t>
        </is>
      </c>
      <c r="C4" s="3" t="inlineStr">
        <is>
          <t>What the answer decides</t>
        </is>
      </c>
      <c r="D4" s="3" t="inlineStr">
        <is>
          <t>Vendor answer</t>
        </is>
      </c>
      <c r="E4" s="3" t="inlineStr">
        <is>
          <t>Acceptable?</t>
        </is>
      </c>
    </row>
    <row r="5">
      <c r="A5" s="4" t="inlineStr">
        <is>
          <t>Data use</t>
        </is>
      </c>
      <c r="B5" s="4" t="inlineStr">
        <is>
          <t>Is our data used to train or improve your models? Can that be excluded in the contract?</t>
        </is>
      </c>
      <c r="C5" s="4" t="inlineStr">
        <is>
          <t>Which data classes the platform may receive</t>
        </is>
      </c>
      <c r="D5" s="5" t="n"/>
      <c r="E5" s="5" t="n"/>
    </row>
    <row r="6">
      <c r="A6" s="4" t="inlineStr">
        <is>
          <t>Retention</t>
        </is>
      </c>
      <c r="B6" s="4" t="inlineStr">
        <is>
          <t>How long are prompts, outputs, and logs kept, and can we set the period?</t>
        </is>
      </c>
      <c r="C6" s="4" t="inlineStr">
        <is>
          <t>The data classes allowed and the contract retention clause</t>
        </is>
      </c>
      <c r="D6" s="5" t="n"/>
      <c r="E6" s="5" t="n"/>
    </row>
    <row r="7">
      <c r="A7" s="4" t="inlineStr">
        <is>
          <t>Location</t>
        </is>
      </c>
      <c r="B7" s="4" t="inlineStr">
        <is>
          <t>Where is our data processed and stored, and which subprocessors are involved?</t>
        </is>
      </c>
      <c r="C7" s="4" t="inlineStr">
        <is>
          <t>Whether data residency rules are met</t>
        </is>
      </c>
      <c r="D7" s="5" t="n"/>
      <c r="E7" s="5" t="n"/>
    </row>
    <row r="8">
      <c r="A8" s="4" t="inlineStr">
        <is>
          <t>Security</t>
        </is>
      </c>
      <c r="B8" s="4" t="inlineStr">
        <is>
          <t>Which independent security assessments can you share?</t>
        </is>
      </c>
      <c r="C8" s="4" t="inlineStr">
        <is>
          <t>Whether the security review can rely on them or must test itself</t>
        </is>
      </c>
      <c r="D8" s="5" t="n"/>
      <c r="E8" s="5" t="n"/>
    </row>
    <row r="9">
      <c r="A9" s="4" t="inlineStr">
        <is>
          <t>Regulated data</t>
        </is>
      </c>
      <c r="B9" s="4" t="inlineStr">
        <is>
          <t>Will you sign the data protection terms our regulators require for customer data?</t>
        </is>
      </c>
      <c r="C9" s="4" t="inlineStr">
        <is>
          <t>Whether customer data may be used at all</t>
        </is>
      </c>
      <c r="D9" s="5" t="n"/>
      <c r="E9" s="5" t="n"/>
    </row>
    <row r="10">
      <c r="A10" s="4" t="inlineStr">
        <is>
          <t>Model changes</t>
        </is>
      </c>
      <c r="B10" s="4" t="inlineStr">
        <is>
          <t>How much notice before a model version changes or is retired? Can we test first?</t>
        </is>
      </c>
      <c r="C10" s="4" t="inlineStr">
        <is>
          <t>The fallback plan and the budget for re-testing</t>
        </is>
      </c>
      <c r="D10" s="5" t="n"/>
      <c r="E10" s="5" t="n"/>
    </row>
    <row r="11">
      <c r="A11" s="4" t="inlineStr">
        <is>
          <t>Evidence</t>
        </is>
      </c>
      <c r="B11" s="4" t="inlineStr">
        <is>
          <t>Can we run our own test set before signing?</t>
        </is>
      </c>
      <c r="C11" s="4" t="inlineStr">
        <is>
          <t>Whether the Trust test can be scored before purchase</t>
        </is>
      </c>
      <c r="D11" s="5" t="n"/>
      <c r="E11" s="5" t="n"/>
    </row>
    <row r="12">
      <c r="A12" s="4" t="inlineStr">
        <is>
          <t>Reporting</t>
        </is>
      </c>
      <c r="B12" s="4" t="inlineStr">
        <is>
          <t>Can usage and cost be reported by our use case or department?</t>
        </is>
      </c>
      <c r="C12" s="4" t="inlineStr">
        <is>
          <t>How cost is allocated on the threshold sheet</t>
        </is>
      </c>
      <c r="D12" s="5" t="n"/>
      <c r="E12" s="5" t="n"/>
    </row>
    <row r="13">
      <c r="A13" s="4" t="inlineStr">
        <is>
          <t>Incidents</t>
        </is>
      </c>
      <c r="B13" s="4" t="inlineStr">
        <is>
          <t>How quickly will you notify us of a security or quality incident?</t>
        </is>
      </c>
      <c r="C13" s="4" t="inlineStr">
        <is>
          <t>Whether the incident process can meet its own deadlines</t>
        </is>
      </c>
      <c r="D13" s="5" t="n"/>
      <c r="E13" s="5" t="n"/>
    </row>
    <row r="14">
      <c r="A14" s="4" t="inlineStr">
        <is>
          <t>New features</t>
        </is>
      </c>
      <c r="B14" s="4" t="inlineStr">
        <is>
          <t>Can new AI features be kept off until we enable them?</t>
        </is>
      </c>
      <c r="C14" s="4" t="inlineStr">
        <is>
          <t>Whether new features can wait for intake</t>
        </is>
      </c>
      <c r="D14" s="5" t="n"/>
      <c r="E14" s="5" t="n"/>
    </row>
    <row r="15">
      <c r="A15" s="4" t="inlineStr">
        <is>
          <t>Continuity</t>
        </is>
      </c>
      <c r="B15" s="4" t="inlineStr">
        <is>
          <t>What happens to our service if your model is withdrawn, your service fails, or your company leaves the market?</t>
        </is>
      </c>
      <c r="C15" s="4" t="inlineStr">
        <is>
          <t>The manual fallback and the exit budget</t>
        </is>
      </c>
      <c r="D15" s="5" t="n"/>
      <c r="E15" s="5" t="n"/>
    </row>
    <row r="16">
      <c r="A16" s="4" t="inlineStr">
        <is>
          <t>Exit</t>
        </is>
      </c>
      <c r="B16" s="4" t="inlineStr">
        <is>
          <t>Can we export our data, prompts, and configurations if we leave?</t>
        </is>
      </c>
      <c r="C16" s="4" t="inlineStr">
        <is>
          <t>How much lock-in the portfolio review must price in</t>
        </is>
      </c>
      <c r="D16" s="5" t="n"/>
      <c r="E16" s="5" t="n"/>
    </row>
    <row r="18">
      <c r="B18" s="4" t="inlineStr">
        <is>
          <t>Answers marked No or Needs follow-up</t>
        </is>
      </c>
      <c r="E18" s="4">
        <f>COUNTIF(E5:E16,"No")+COUNTIF(E5:E16,"Needs follow-up")</f>
        <v/>
      </c>
    </row>
  </sheetData>
  <dataValidations count="1">
    <dataValidation sqref="E5:E16" showDropDown="0" showInputMessage="0" showErrorMessage="0" allowBlank="1" type="list">
      <formula1>"Yes,No,Needs follow-up"</formula1>
    </dataValidation>
  </dataValidation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20"/>
  <sheetViews>
    <sheetView showGridLines="0" workbookViewId="0">
      <selection activeCell="A1" sqref="A1"/>
    </sheetView>
  </sheetViews>
  <sheetFormatPr baseColWidth="8" defaultRowHeight="15"/>
  <cols>
    <col width="10" customWidth="1" min="1" max="1"/>
    <col width="64" customWidth="1" min="2" max="2"/>
    <col width="22" customWidth="1" min="3" max="3"/>
    <col width="14" customWidth="1" min="4" max="4"/>
  </cols>
  <sheetData>
    <row r="1">
      <c r="A1" s="1" t="inlineStr">
        <is>
          <t>90-day plan tracker (Chapter 15)</t>
        </is>
      </c>
    </row>
    <row r="2">
      <c r="A2" s="2" t="inlineStr"/>
    </row>
    <row r="4" ht="30" customHeight="1">
      <c r="A4" s="3" t="inlineStr">
        <is>
          <t>Days</t>
        </is>
      </c>
      <c r="B4" s="3" t="inlineStr">
        <is>
          <t>Activity</t>
        </is>
      </c>
      <c r="C4" s="3" t="inlineStr">
        <is>
          <t>Owner</t>
        </is>
      </c>
      <c r="D4" s="3" t="inlineStr">
        <is>
          <t>Done</t>
        </is>
      </c>
    </row>
    <row r="5">
      <c r="A5" s="4" t="inlineStr">
        <is>
          <t>1-14</t>
        </is>
      </c>
      <c r="B5" s="4" t="inlineStr">
        <is>
          <t>Governance lead confirmed; review board charter approved</t>
        </is>
      </c>
      <c r="C5" s="5" t="n"/>
      <c r="D5" s="5" t="n"/>
    </row>
    <row r="6">
      <c r="A6" s="4" t="inlineStr">
        <is>
          <t>1-30</t>
        </is>
      </c>
      <c r="B6" s="4" t="inlineStr">
        <is>
          <t>Inventory built from invoices, contracts, expenses, sign-on records, scans</t>
        </is>
      </c>
      <c r="C6" s="5" t="n"/>
      <c r="D6" s="5" t="n"/>
    </row>
    <row r="7">
      <c r="A7" s="4" t="inlineStr">
        <is>
          <t>1-30</t>
        </is>
      </c>
      <c r="B7" s="4" t="inlineStr">
        <is>
          <t>Spend baseline set; owner assigned to every entry</t>
        </is>
      </c>
      <c r="C7" s="5" t="n"/>
      <c r="D7" s="5" t="n"/>
    </row>
    <row r="8">
      <c r="A8" s="4" t="inlineStr">
        <is>
          <t>1-30</t>
        </is>
      </c>
      <c r="B8" s="4" t="inlineStr">
        <is>
          <t>Current review processes mapped</t>
        </is>
      </c>
      <c r="C8" s="5" t="n"/>
      <c r="D8" s="5" t="n"/>
    </row>
    <row r="9">
      <c r="A9" s="4" t="inlineStr">
        <is>
          <t>21-30</t>
        </is>
      </c>
      <c r="B9" s="4" t="inlineStr">
        <is>
          <t>Top 20 investments by spend agreed</t>
        </is>
      </c>
      <c r="C9" s="5" t="n"/>
      <c r="D9" s="5" t="n"/>
    </row>
    <row r="10">
      <c r="A10" s="4" t="inlineStr">
        <is>
          <t>31-45</t>
        </is>
      </c>
      <c r="B10" s="4" t="inlineStr">
        <is>
          <t>Intake and tiering launched in the existing intake form</t>
        </is>
      </c>
      <c r="C10" s="5" t="n"/>
      <c r="D10" s="5" t="n"/>
    </row>
    <row r="11">
      <c r="A11" s="4" t="inlineStr">
        <is>
          <t>31-60</t>
        </is>
      </c>
      <c r="B11" s="4" t="inlineStr">
        <is>
          <t>Gateway logging, tagging, and identifier checks switched on</t>
        </is>
      </c>
      <c r="C11" s="5" t="n"/>
      <c r="D11" s="5" t="n"/>
    </row>
    <row r="12">
      <c r="A12" s="4" t="inlineStr">
        <is>
          <t>31-45</t>
        </is>
      </c>
      <c r="B12" s="4" t="inlineStr">
        <is>
          <t>Model catalog and measure definitions published</t>
        </is>
      </c>
      <c r="C12" s="5" t="n"/>
      <c r="D12" s="5" t="n"/>
    </row>
    <row r="13">
      <c r="A13" s="4" t="inlineStr">
        <is>
          <t>31-60</t>
        </is>
      </c>
      <c r="B13" s="4" t="inlineStr">
        <is>
          <t>Threshold sheets signed for the top 20</t>
        </is>
      </c>
      <c r="C13" s="5" t="n"/>
      <c r="D13" s="5" t="n"/>
    </row>
    <row r="14">
      <c r="A14" s="4" t="inlineStr">
        <is>
          <t>31-60</t>
        </is>
      </c>
      <c r="B14" s="4" t="inlineStr">
        <is>
          <t>Data sources connected for monthly status</t>
        </is>
      </c>
      <c r="C14" s="5" t="n"/>
      <c r="D14" s="5" t="n"/>
    </row>
    <row r="15">
      <c r="A15" s="4" t="inlineStr">
        <is>
          <t>61-80</t>
        </is>
      </c>
      <c r="B15" s="4" t="inlineStr">
        <is>
          <t>First test sets and live samples for High-tier systems</t>
        </is>
      </c>
      <c r="C15" s="5" t="n"/>
      <c r="D15" s="5" t="n"/>
    </row>
    <row r="16">
      <c r="A16" s="4" t="inlineStr">
        <is>
          <t>61-90</t>
        </is>
      </c>
      <c r="B16" s="4" t="inlineStr">
        <is>
          <t>Weekly owner checks started</t>
        </is>
      </c>
      <c r="C16" s="5" t="n"/>
      <c r="D16" s="5" t="n"/>
    </row>
    <row r="17">
      <c r="A17" s="4" t="inlineStr">
        <is>
          <t>75-85</t>
        </is>
      </c>
      <c r="B17" s="4" t="inlineStr">
        <is>
          <t>Status rules applied; first monthly health report issued</t>
        </is>
      </c>
      <c r="C17" s="5" t="n"/>
      <c r="D17" s="5" t="n"/>
    </row>
    <row r="18">
      <c r="A18" s="4" t="inlineStr">
        <is>
          <t>85-90</t>
        </is>
      </c>
      <c r="B18" s="4" t="inlineStr">
        <is>
          <t>First portfolio review; fund, fix, and stop decisions recorded</t>
        </is>
      </c>
      <c r="C18" s="5" t="n"/>
      <c r="D18" s="5" t="n"/>
    </row>
    <row r="20">
      <c r="B20" s="4" t="inlineStr">
        <is>
          <t>Activities done</t>
        </is>
      </c>
      <c r="D20" s="4">
        <f>COUNTIF(D5:D18,"Yes")&amp;" of "&amp;COUNTA(B5:B18)</f>
        <v/>
      </c>
    </row>
  </sheetData>
  <dataValidations count="1">
    <dataValidation sqref="D5:D18" showDropDown="0" showInputMessage="0" showErrorMessage="0" allowBlank="1" type="list">
      <formula1>"Yes,No"</formula1>
    </dataValidation>
  </dataValidation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6"/>
  <sheetViews>
    <sheetView showGridLines="0" workbookViewId="0">
      <selection activeCell="A1" sqref="A1"/>
    </sheetView>
  </sheetViews>
  <sheetFormatPr baseColWidth="8" defaultRowHeight="15"/>
  <cols>
    <col width="34" customWidth="1" min="1" max="1"/>
    <col width="90" customWidth="1" min="2" max="2"/>
  </cols>
  <sheetData>
    <row r="1">
      <c r="A1" s="1" t="inlineStr">
        <is>
          <t>Completed threshold sheet: customer service assistant (Chapter 11)</t>
        </is>
      </c>
    </row>
    <row r="2">
      <c r="A2" s="2" t="inlineStr">
        <is>
          <t>Completed example from Appendix A, for the fictional bank Fytvio. Use it as a guide to the level of detail; record your own in the blank template.</t>
        </is>
      </c>
    </row>
    <row r="4" ht="30" customHeight="1">
      <c r="A4" s="3" t="inlineStr">
        <is>
          <t>Item</t>
        </is>
      </c>
      <c r="B4" s="3" t="inlineStr">
        <is>
          <t>Entry</t>
        </is>
      </c>
    </row>
    <row r="5">
      <c r="A5" s="12" t="inlineStr">
        <is>
          <t>Use case</t>
        </is>
      </c>
      <c r="B5" s="4" t="inlineStr">
        <is>
          <t>Customer service assistant. High tier. Run stage.</t>
        </is>
      </c>
    </row>
    <row r="6">
      <c r="A6" s="12" t="inlineStr">
        <is>
          <t>Signatures</t>
        </is>
      </c>
      <c r="B6" s="4" t="inlineStr">
        <is>
          <t>Business owner (head of customer services) and AI governance lead, signed and dated. Review board approval recorded in its minutes.</t>
        </is>
      </c>
    </row>
    <row r="7">
      <c r="A7" s="12" t="inlineStr">
        <is>
          <t>Version</t>
        </is>
      </c>
      <c r="B7" s="4" t="inlineStr">
        <is>
          <t>Version 2. Re-approved after the test set was rebuilt (Chapter 8). Version 1 kept on file.</t>
        </is>
      </c>
    </row>
    <row r="8">
      <c r="A8" s="12" t="inlineStr">
        <is>
          <t>Exceptions in force</t>
        </is>
      </c>
      <c r="B8" s="4" t="inlineStr">
        <is>
          <t>None.</t>
        </is>
      </c>
    </row>
    <row r="9">
      <c r="A9" s="12" t="inlineStr">
        <is>
          <t>Critical errors reaching customers</t>
        </is>
      </c>
      <c r="B9" s="4" t="inlineStr">
        <is>
          <t>Hard constraint. Any one is Red, with no Amber band. Reason: the assistant is customer-facing and High tier. Source: live sample, complaints and grader flags, checked daily.</t>
        </is>
      </c>
    </row>
    <row r="10">
      <c r="A10" s="12" t="inlineStr">
        <is>
          <t>Live accuracy</t>
        </is>
      </c>
      <c r="B10" s="4" t="inlineStr">
        <is>
          <t>Performance limit. Green 90% or higher, Red below 86%. Reason: Green allows about two points of sampling variation below the 92% baseline; Red sits at the bottom of the sampling range for 150 samples. Minimum sample 150 a month; minimum decline 2.5 points. Source: reviewer-scored live sample, monthly.</t>
        </is>
      </c>
    </row>
    <row r="11">
      <c r="A11" s="12" t="inlineStr">
        <is>
          <t>Test-set accuracy</t>
        </is>
      </c>
      <c r="B11" s="4" t="inlineStr">
        <is>
          <t>Performance limit. Green 92% or higher, Red below 89%. Reason: set from the 94% baseline on 400 cases. Source: evaluation service, on every change and monthly.</t>
        </is>
      </c>
    </row>
    <row r="12">
      <c r="A12" s="12" t="inlineStr">
        <is>
          <t>Share of eligible questions handled</t>
        </is>
      </c>
      <c r="B12" s="4" t="inlineStr">
        <is>
          <t>Performance limit. Green 70% or higher, Red below 52.5%. Reason: default limits, 75% of the 70% target for Red, not rounded. Source: contact center system, monthly.</t>
        </is>
      </c>
    </row>
    <row r="13">
      <c r="A13" s="12" t="inlineStr">
        <is>
          <t>Unit cost per conversation</t>
        </is>
      </c>
      <c r="B13" s="4" t="inlineStr">
        <is>
          <t>Performance limit. Green $0.198 or lower, Red above $0.225. Reason: default limits, 10% and 25% above the $0.18 plan. Source: cost metering, reconciled with the ledger monthly.</t>
        </is>
      </c>
    </row>
    <row r="14">
      <c r="A14" s="12" t="inlineStr">
        <is>
          <t>Response time</t>
        </is>
      </c>
      <c r="B14" s="4" t="inlineStr">
        <is>
          <t>Performance limit. 95% of answers within 4 seconds is Green; above 6 seconds is Red. Reason: set from the 3.1-second baseline. Source: gateway, daily.</t>
        </is>
      </c>
    </row>
    <row r="15">
      <c r="A15" s="12" t="inlineStr">
        <is>
          <t>Handle-time reduction</t>
        </is>
      </c>
      <c r="B15" s="4" t="inlineStr">
        <is>
          <t>Performance limit. Green 54 seconds or more, Red below 42 seconds. Reason: set from the 60-second target. Source: contact center system against the baseline; turned into realized value by Finance each quarter.</t>
        </is>
      </c>
    </row>
    <row r="16">
      <c r="A16" s="12" t="inlineStr">
        <is>
          <t>Override rate and retrieval miss rate</t>
        </is>
      </c>
      <c r="B16" s="4" t="inlineStr">
        <is>
          <t>Leading signals. Above 15% and above 6% set Amber at most. Reason: they move before accuracy does. Source: gateway, weekly owner check.</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3"/>
  <sheetViews>
    <sheetView showGridLines="0" workbookViewId="0">
      <selection activeCell="A1" sqref="A1"/>
    </sheetView>
  </sheetViews>
  <sheetFormatPr baseColWidth="8" defaultRowHeight="15"/>
  <cols>
    <col width="34" customWidth="1" min="1" max="1"/>
    <col width="90" customWidth="1" min="2" max="2"/>
  </cols>
  <sheetData>
    <row r="1">
      <c r="A1" s="1" t="inlineStr">
        <is>
          <t>Completed Red decision memo: small-business lending agent (Chapter 14)</t>
        </is>
      </c>
    </row>
    <row r="2">
      <c r="A2" s="2" t="inlineStr">
        <is>
          <t>Completed example from Appendix A, for the fictional bank Fytvio. Use it as a guide to the level of detail; record your own in the blank template.</t>
        </is>
      </c>
    </row>
    <row r="4" ht="30" customHeight="1">
      <c r="A4" s="3" t="inlineStr">
        <is>
          <t>Section</t>
        </is>
      </c>
      <c r="B4" s="3" t="inlineStr">
        <is>
          <t>Content</t>
        </is>
      </c>
    </row>
    <row r="5">
      <c r="A5" s="12" t="inlineStr">
        <is>
          <t>Investment</t>
        </is>
      </c>
      <c r="B5" s="4" t="inlineStr">
        <is>
          <t>Small-business lending agent (FYT-052). Pilot stage, month 2. Level 2: a relationship manager approves each email.</t>
        </is>
      </c>
    </row>
    <row r="6">
      <c r="A6" s="12" t="inlineStr">
        <is>
          <t>Cause and evidence</t>
        </is>
      </c>
      <c r="B6" s="4" t="inlineStr">
        <is>
          <t>The agent took rates from a document library that still held last quarter's rate sheet. The monthly live sample found one wrong quote; gateway logs found all 23 within two hours. Quotes were 0.25 to 0.5 percentage points too low. Approvals missed them because emails were approved in batches, some 30 or more in a few minutes.</t>
        </is>
      </c>
    </row>
    <row r="7">
      <c r="A7" s="12" t="inlineStr">
        <is>
          <t>Status</t>
        </is>
      </c>
      <c r="B7" s="4" t="inlineStr">
        <is>
          <t>Red the same day under the critical event rule. Agent paused. Other tests Green: value 92% of target, adoption 88%, cost below plan.</t>
        </is>
      </c>
    </row>
    <row r="8">
      <c r="A8" s="12" t="inlineStr">
        <is>
          <t>Option 1: fix once</t>
        </is>
      </c>
      <c r="B8" s="4" t="inlineStr">
        <is>
          <t>Take rates from the pricing system, add 40 test cases, limit batch approval to ten emails and open every email with a price. Cost: team time and two more months of pilot running cost. Timing: two months to show the fix holds.</t>
        </is>
      </c>
    </row>
    <row r="9">
      <c r="A9" s="12" t="inlineStr">
        <is>
          <t>Option 2: stop</t>
        </is>
      </c>
      <c r="B9" s="4" t="inlineStr">
        <is>
          <t>Write off pilot spend to date and return the remaining pilot budget to the portfolio pool. The time saving of about 5.5 hours a week per manager is lost.</t>
        </is>
      </c>
    </row>
    <row r="10">
      <c r="A10" s="12" t="inlineStr">
        <is>
          <t>Customer and risk impact</t>
        </is>
      </c>
      <c r="B10" s="4" t="inlineStr">
        <is>
          <t>23 businesses received wrong quotes; each was called with a corrected quote. Handled as a Sev 1 incident. Compliance is reviewing fair lending and state-law exposure.</t>
        </is>
      </c>
    </row>
    <row r="11">
      <c r="A11" s="12" t="inlineStr">
        <is>
          <t>Recommendation</t>
        </is>
      </c>
      <c r="B11" s="4" t="inlineStr">
        <is>
          <t>Fix once. The cause is specific and testable, and the fix removes the model from writing rates.</t>
        </is>
      </c>
    </row>
    <row r="12">
      <c r="A12" s="12" t="inlineStr">
        <is>
          <t>Decision needed by</t>
        </is>
      </c>
      <c r="B12" s="4" t="inlineStr">
        <is>
          <t>Ten business days from the Red status.</t>
        </is>
      </c>
    </row>
    <row r="13">
      <c r="A13" s="12" t="inlineStr">
        <is>
          <t>Decision and dissent</t>
        </is>
      </c>
      <c r="B13" s="4" t="inlineStr">
        <is>
          <t>Fix once, as recommended, with two months to show it holds. Dissent recorded: one member asked for a stop, on the grounds that Level 2 approval had failed and might fail again.</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33"/>
  <sheetViews>
    <sheetView showGridLines="0" workbookViewId="0">
      <selection activeCell="A1" sqref="A1"/>
    </sheetView>
  </sheetViews>
  <sheetFormatPr baseColWidth="8" defaultRowHeight="15"/>
  <cols>
    <col width="46" customWidth="1" min="1" max="1"/>
    <col width="18" customWidth="1" min="2" max="2"/>
    <col width="60" customWidth="1" min="3" max="3"/>
  </cols>
  <sheetData>
    <row r="1">
      <c r="A1" s="1" t="inlineStr">
        <is>
          <t>Completed value confirmation: document intake (Chapter 9)</t>
        </is>
      </c>
    </row>
    <row r="2">
      <c r="A2" s="2" t="inlineStr">
        <is>
          <t>Completed example from Appendix A, for the fictional bank Fytvio. Yellow cells are inputs; the rest calculate, so the example can be reused with your own figures.</t>
        </is>
      </c>
    </row>
    <row r="4" ht="30" customHeight="1">
      <c r="A4" s="3" t="inlineStr">
        <is>
          <t>Line</t>
        </is>
      </c>
      <c r="B4" s="3" t="inlineStr">
        <is>
          <t>Value</t>
        </is>
      </c>
      <c r="C4" s="3" t="inlineStr">
        <is>
          <t>Evidence or note</t>
        </is>
      </c>
    </row>
    <row r="5">
      <c r="A5" s="4" t="inlineStr">
        <is>
          <t>Baseline minutes per document</t>
        </is>
      </c>
      <c r="B5" s="13" t="n">
        <v>6</v>
      </c>
      <c r="C5" s="4" t="inlineStr">
        <is>
          <t>Measured for six weeks before launch</t>
        </is>
      </c>
    </row>
    <row r="6">
      <c r="A6" s="4" t="inlineStr">
        <is>
          <t>Planned minutes per document</t>
        </is>
      </c>
      <c r="B6" s="13" t="n">
        <v>2</v>
      </c>
      <c r="C6" s="4" t="inlineStr">
        <is>
          <t>Business case</t>
        </is>
      </c>
    </row>
    <row r="7">
      <c r="A7" s="4" t="inlineStr">
        <is>
          <t>Documents per year</t>
        </is>
      </c>
      <c r="B7" s="10" t="n">
        <v>2500000</v>
      </c>
      <c r="C7" s="4" t="inlineStr">
        <is>
          <t>Baseline period, annualized</t>
        </is>
      </c>
    </row>
    <row r="8">
      <c r="A8" s="4" t="inlineStr">
        <is>
          <t>Loaded cost per hour ($)</t>
        </is>
      </c>
      <c r="B8" s="6" t="n">
        <v>66</v>
      </c>
      <c r="C8" s="4" t="inlineStr">
        <is>
          <t>Agreed with Finance in advance</t>
        </is>
      </c>
    </row>
    <row r="9">
      <c r="A9" s="4" t="inlineStr">
        <is>
          <t>Planned running cost per year ($)</t>
        </is>
      </c>
      <c r="B9" s="6" t="n">
        <v>1000000</v>
      </c>
      <c r="C9" s="4" t="inlineStr">
        <is>
          <t>Business case</t>
        </is>
      </c>
    </row>
    <row r="10">
      <c r="A10" s="4" t="inlineStr">
        <is>
          <t>Business case gross benefit ($)</t>
        </is>
      </c>
      <c r="B10" s="8">
        <f>(B5-B6)/60*B7*B8</f>
        <v/>
      </c>
      <c r="C10" s="4" t="inlineStr">
        <is>
          <t>Minutes saved, in hours, times the loaded cost</t>
        </is>
      </c>
    </row>
    <row r="11">
      <c r="A11" s="4" t="inlineStr">
        <is>
          <t>Business case net benefit ($)</t>
        </is>
      </c>
      <c r="B11" s="8">
        <f>B10-B9</f>
        <v/>
      </c>
    </row>
    <row r="13" ht="30" customHeight="1">
      <c r="A13" s="3" t="inlineStr">
        <is>
          <t>Leak (annual, entered as positive)</t>
        </is>
      </c>
      <c r="B13" s="3" t="inlineStr">
        <is>
          <t>Value</t>
        </is>
      </c>
      <c r="C13" s="3" t="inlineStr">
        <is>
          <t>Cause</t>
        </is>
      </c>
    </row>
    <row r="14">
      <c r="A14" s="4" t="inlineStr">
        <is>
          <t>Adoption gap</t>
        </is>
      </c>
      <c r="B14" s="6" t="n">
        <v>2400000</v>
      </c>
      <c r="C14" s="4" t="inlineStr">
        <is>
          <t>78% of eligible documents went through the system</t>
        </is>
      </c>
    </row>
    <row r="15">
      <c r="A15" s="4" t="inlineStr">
        <is>
          <t>Process not redesigned</t>
        </is>
      </c>
      <c r="B15" s="6" t="n">
        <v>1500000</v>
      </c>
      <c r="C15" s="4" t="inlineStr">
        <is>
          <t>Full field check kept</t>
        </is>
      </c>
    </row>
    <row r="16">
      <c r="A16" s="4" t="inlineStr">
        <is>
          <t>Quality rework</t>
        </is>
      </c>
      <c r="B16" s="6" t="n">
        <v>900000</v>
      </c>
      <c r="C16" s="4" t="inlineStr">
        <is>
          <t>Handwritten form extraction errors</t>
        </is>
      </c>
    </row>
    <row r="17">
      <c r="A17" s="4" t="inlineStr">
        <is>
          <t>Cost overrun</t>
        </is>
      </c>
      <c r="B17" s="6" t="n">
        <v>700000</v>
      </c>
      <c r="C17" s="4" t="inlineStr">
        <is>
          <t>Largest model used for every document</t>
        </is>
      </c>
    </row>
    <row r="18">
      <c r="A18" s="4" t="inlineStr">
        <is>
          <t>Measured net benefit ($)</t>
        </is>
      </c>
      <c r="B18" s="8">
        <f>B11-SUM(B14:B17)</f>
        <v/>
      </c>
      <c r="C18" s="4" t="inlineStr">
        <is>
          <t>First Finance review, two quarters into Scale</t>
        </is>
      </c>
    </row>
    <row r="20" ht="30" customHeight="1">
      <c r="A20" s="3" t="inlineStr">
        <is>
          <t>Classification</t>
        </is>
      </c>
      <c r="B20" s="3" t="inlineStr">
        <is>
          <t>Value</t>
        </is>
      </c>
      <c r="C20" s="3" t="inlineStr">
        <is>
          <t>Evidence</t>
        </is>
      </c>
    </row>
    <row r="21">
      <c r="A21" s="4" t="inlineStr">
        <is>
          <t>Harvested</t>
        </is>
      </c>
      <c r="B21" s="6" t="n">
        <v>2400000</v>
      </c>
      <c r="C21" s="4" t="inlineStr">
        <is>
          <t>20 vacant intake positions not refilled, visible in the budget</t>
        </is>
      </c>
    </row>
    <row r="22">
      <c r="A22" s="4" t="inlineStr">
        <is>
          <t>Redeployed</t>
        </is>
      </c>
      <c r="B22" s="6" t="n">
        <v>1200000</v>
      </c>
      <c r="C22" s="4" t="inlineStr">
        <is>
          <t>Clerks moved to the loan-processing backlog, which fell by a measured amount</t>
        </is>
      </c>
    </row>
    <row r="23">
      <c r="A23" s="4" t="inlineStr">
        <is>
          <t>Unharvested</t>
        </is>
      </c>
      <c r="B23" s="6" t="n">
        <v>2600000</v>
      </c>
      <c r="C23" s="4" t="inlineStr">
        <is>
          <t>Capacity created, not yet used for named work; reported as capacity, not money</t>
        </is>
      </c>
    </row>
    <row r="24">
      <c r="A24" s="4" t="inlineStr">
        <is>
          <t>Realized gross ($)</t>
        </is>
      </c>
      <c r="B24" s="8">
        <f>B21+B22</f>
        <v/>
      </c>
      <c r="C24" s="4" t="inlineStr">
        <is>
          <t>Harvested plus redeployed, confirmed by Finance at quarter-end</t>
        </is>
      </c>
    </row>
    <row r="25">
      <c r="A25" s="4" t="inlineStr">
        <is>
          <t>Full running cost ($)</t>
        </is>
      </c>
      <c r="B25" s="8">
        <f>B9+B17</f>
        <v/>
      </c>
      <c r="C25" s="4" t="inlineStr">
        <is>
          <t>Planned cost plus the overrun</t>
        </is>
      </c>
    </row>
    <row r="26">
      <c r="A26" s="4" t="inlineStr">
        <is>
          <t>Realized net benefit ($)</t>
        </is>
      </c>
      <c r="B26" s="8">
        <f>B24-B25</f>
        <v/>
      </c>
      <c r="C26" s="4" t="inlineStr">
        <is>
          <t>Compared with the net business case</t>
        </is>
      </c>
    </row>
    <row r="27">
      <c r="A27" s="4" t="inlineStr">
        <is>
          <t>Gross measured benefit ($)</t>
        </is>
      </c>
      <c r="B27" s="8">
        <f>B18+B25</f>
        <v/>
      </c>
      <c r="C27" s="4" t="inlineStr">
        <is>
          <t>Net benefit plus full running cost</t>
        </is>
      </c>
    </row>
    <row r="28">
      <c r="A28" s="4" t="inlineStr">
        <is>
          <t>Check: classes add up to gross benefit</t>
        </is>
      </c>
      <c r="B28" s="4">
        <f>IF(ABS(SUM(B21:B23)-B27)&lt;1,"OK","Does not add up")</f>
        <v/>
      </c>
      <c r="C28" s="4" t="inlineStr">
        <is>
          <t>The classes split gross benefit, before running cost</t>
        </is>
      </c>
    </row>
    <row r="29">
      <c r="A29" s="4" t="inlineStr">
        <is>
          <t>Value-to-cost ratio</t>
        </is>
      </c>
      <c r="B29" s="14">
        <f>IF(B25=0,"",B27/B25)</f>
        <v/>
      </c>
      <c r="C29" s="4" t="inlineStr">
        <is>
          <t>Floor 1.5 at Scale and Run; Red below 1.0</t>
        </is>
      </c>
    </row>
    <row r="30">
      <c r="A30" s="4" t="inlineStr">
        <is>
          <t>Measured net as share of business case</t>
        </is>
      </c>
      <c r="B30" s="9">
        <f>IF(B11=0,"",B18/B11)</f>
        <v/>
      </c>
      <c r="C30" s="4" t="inlineStr">
        <is>
          <t>Sets status at the Scale stage</t>
        </is>
      </c>
    </row>
    <row r="31">
      <c r="A31" s="4" t="inlineStr">
        <is>
          <t>Realized net as share of business case</t>
        </is>
      </c>
      <c r="B31" s="9">
        <f>IF(B11=0,"",B26/B11)</f>
        <v/>
      </c>
      <c r="C31" s="4" t="inlineStr">
        <is>
          <t>Sets status from the Run stage</t>
        </is>
      </c>
    </row>
    <row r="32">
      <c r="A32" s="4" t="inlineStr">
        <is>
          <t>Value test (default limits)</t>
        </is>
      </c>
      <c r="B32" s="4">
        <f>IF(B30="","",IF(B30&gt;=0.9,"Green",IF(B30&gt;=0.7,"Amber","Red")))</f>
        <v/>
      </c>
      <c r="C32" s="4" t="inlineStr">
        <is>
          <t>On measured value at Scale. Green at 90% or more of the business case; Amber 70 to 89%; Red below 70%</t>
        </is>
      </c>
    </row>
    <row r="33">
      <c r="A33" s="4" t="inlineStr">
        <is>
          <t>Next confirmation</t>
        </is>
      </c>
      <c r="B33" s="4" t="inlineStr">
        <is>
          <t>Next quarter-end, after the four fixes in Chapter 9</t>
        </is>
      </c>
      <c r="C33"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2026-10-24T23:46:59Z</dcterms:created>
  <dcterms:modified xmlns:dcterms="http://purl.org/dc/terms/" xmlns:xsi="http://www.w3.org/2001/XMLSchema-instance" xsi:type="dcterms:W3CDTF">2026-10-24T23:46:59Z</dcterms:modified>
</cp:coreProperties>
</file>